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drawings/drawing4.xml" ContentType="application/vnd.openxmlformats-officedocument.drawingml.chartshapes+xml"/>
  <Override PartName="/xl/charts/chart5.xml" ContentType="application/vnd.openxmlformats-officedocument.drawingml.chart+xml"/>
  <Override PartName="/xl/drawings/drawing5.xml" ContentType="application/vnd.openxmlformats-officedocument.drawingml.chartshapes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ml.chartshapes+xml"/>
  <Override PartName="/xl/charts/chart9.xml" ContentType="application/vnd.openxmlformats-officedocument.drawingml.chart+xml"/>
  <Override PartName="/xl/drawings/drawing9.xml" ContentType="application/vnd.openxmlformats-officedocument.drawingml.chartshapes+xml"/>
  <Override PartName="/xl/charts/chart10.xml" ContentType="application/vnd.openxmlformats-officedocument.drawingml.chart+xml"/>
  <Override PartName="/xl/drawings/drawing10.xml" ContentType="application/vnd.openxmlformats-officedocument.drawingml.chartshapes+xml"/>
  <Override PartName="/xl/charts/chart11.xml" ContentType="application/vnd.openxmlformats-officedocument.drawingml.chart+xml"/>
  <Override PartName="/xl/drawings/drawing11.xml" ContentType="application/vnd.openxmlformats-officedocument.drawingml.chartshapes+xml"/>
  <Override PartName="/xl/charts/chart12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14.xml" ContentType="application/vnd.openxmlformats-officedocument.drawingml.chartshapes+xml"/>
  <Override PartName="/xl/charts/chart15.xml" ContentType="application/vnd.openxmlformats-officedocument.drawingml.chart+xml"/>
  <Override PartName="/xl/drawings/drawing15.xml" ContentType="application/vnd.openxmlformats-officedocument.drawingml.chartshapes+xml"/>
  <Override PartName="/xl/charts/chart16.xml" ContentType="application/vnd.openxmlformats-officedocument.drawingml.chart+xml"/>
  <Override PartName="/xl/drawings/drawing16.xml" ContentType="application/vnd.openxmlformats-officedocument.drawingml.chartshapes+xml"/>
  <Override PartName="/xl/charts/chart17.xml" ContentType="application/vnd.openxmlformats-officedocument.drawingml.chart+xml"/>
  <Override PartName="/xl/drawings/drawing17.xml" ContentType="application/vnd.openxmlformats-officedocument.drawingml.chartshapes+xml"/>
  <Override PartName="/xl/charts/chart18.xml" ContentType="application/vnd.openxmlformats-officedocument.drawingml.chart+xml"/>
  <Override PartName="/xl/drawings/drawing18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ars\Desktop\모티브링크(주)\ESG 탄소배출량\온실가스\"/>
    </mc:Choice>
  </mc:AlternateContent>
  <xr:revisionPtr revIDLastSave="0" documentId="13_ncr:1_{5C8A38AC-BFE8-4BC8-B4E9-D1CCB03EFEAC}" xr6:coauthVersionLast="47" xr6:coauthVersionMax="47" xr10:uidLastSave="{00000000-0000-0000-0000-000000000000}"/>
  <bookViews>
    <workbookView xWindow="28680" yWindow="-120" windowWidth="29040" windowHeight="15720" xr2:uid="{022FBA9C-1244-4C3F-9D2D-CE0E9A002CBD}"/>
  </bookViews>
  <sheets>
    <sheet name="2025년에너지사용량(공장)" sheetId="14" r:id="rId1"/>
    <sheet name="25년 에너지_온실가스 실적(신) " sheetId="13" r:id="rId2"/>
    <sheet name="2024년에너지사용량(공장)" sheetId="10" r:id="rId3"/>
    <sheet name="24년 탄소배출량" sheetId="11" r:id="rId4"/>
    <sheet name="2023년에너지사용량(공장)" sheetId="7" r:id="rId5"/>
    <sheet name="23년 탄소배출량" sheetId="8" r:id="rId6"/>
  </sheets>
  <externalReferences>
    <externalReference r:id="rId7"/>
    <externalReference r:id="rId8"/>
  </externalReferences>
  <definedNames>
    <definedName name="data" hidden="1">#REF!</definedName>
    <definedName name="dfdsfsdf">#REF!</definedName>
    <definedName name="LB">2.20459</definedName>
    <definedName name="_xlnm.Print_Area" localSheetId="4">'2023년에너지사용량(공장)'!$A$1:$G$17</definedName>
    <definedName name="_xlnm.Print_Area" localSheetId="2">'2024년에너지사용량(공장)'!$A$1:$G$17</definedName>
    <definedName name="_xlnm.Print_Area" localSheetId="0">'2025년에너지사용량(공장)'!$A$1:$G$17</definedName>
    <definedName name="PZT">'[1]samsung Data'!$D$4:$E$16</definedName>
    <definedName name="sheet">'[2]Chart Data1'!$D$4:$D$42</definedName>
    <definedName name="SPC_Sheet10_1">#REF!</definedName>
    <definedName name="SPC_Sheet11_1">#REF!</definedName>
    <definedName name="SPC_Sheet8_1">#REF!</definedName>
    <definedName name="SPC_Sheet9_1">#REF!</definedName>
    <definedName name="subgroup" hidden="1">#REF!</definedName>
    <definedName name="Subgroup_Size">#REF!</definedName>
    <definedName name="xaxi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13" l="1"/>
  <c r="J16" i="13"/>
  <c r="K13" i="13"/>
  <c r="K13" i="8"/>
  <c r="K20" i="13"/>
  <c r="K45" i="8"/>
  <c r="K47" i="8"/>
  <c r="K38" i="11"/>
  <c r="K47" i="11"/>
  <c r="K45" i="11"/>
  <c r="I37" i="13"/>
  <c r="I20" i="13"/>
  <c r="I16" i="13"/>
  <c r="I13" i="13"/>
  <c r="G17" i="14"/>
  <c r="F17" i="14"/>
  <c r="E17" i="14"/>
  <c r="D17" i="14"/>
  <c r="C17" i="14"/>
  <c r="B17" i="14"/>
  <c r="G16" i="14"/>
  <c r="F16" i="14"/>
  <c r="E16" i="14"/>
  <c r="D16" i="14"/>
  <c r="C16" i="14"/>
  <c r="B16" i="14"/>
  <c r="J60" i="13"/>
  <c r="G40" i="13"/>
  <c r="G39" i="13"/>
  <c r="G38" i="13"/>
  <c r="K37" i="13"/>
  <c r="K45" i="13" s="1"/>
  <c r="J37" i="13"/>
  <c r="G37" i="13"/>
  <c r="K36" i="13"/>
  <c r="J36" i="13"/>
  <c r="K35" i="13"/>
  <c r="J35" i="13"/>
  <c r="K34" i="13"/>
  <c r="J34" i="13"/>
  <c r="K33" i="13"/>
  <c r="J33" i="13"/>
  <c r="K32" i="13"/>
  <c r="J32" i="13"/>
  <c r="K31" i="13"/>
  <c r="J31" i="13"/>
  <c r="K30" i="13"/>
  <c r="J30" i="13"/>
  <c r="K29" i="13"/>
  <c r="J29" i="13"/>
  <c r="K28" i="13"/>
  <c r="J28" i="13"/>
  <c r="K27" i="13"/>
  <c r="J27" i="13"/>
  <c r="K26" i="13"/>
  <c r="J26" i="13"/>
  <c r="K25" i="13"/>
  <c r="J25" i="13"/>
  <c r="K24" i="13"/>
  <c r="J24" i="13"/>
  <c r="K23" i="13"/>
  <c r="J23" i="13"/>
  <c r="K22" i="13"/>
  <c r="J22" i="13"/>
  <c r="K21" i="13"/>
  <c r="J21" i="13"/>
  <c r="K19" i="13"/>
  <c r="J19" i="13"/>
  <c r="K18" i="13"/>
  <c r="J18" i="13"/>
  <c r="K17" i="13"/>
  <c r="J17" i="13"/>
  <c r="K16" i="13"/>
  <c r="K15" i="13"/>
  <c r="J15" i="13"/>
  <c r="K14" i="13"/>
  <c r="J14" i="13"/>
  <c r="K12" i="13"/>
  <c r="J12" i="13"/>
  <c r="K43" i="13" l="1"/>
  <c r="K38" i="13"/>
  <c r="J20" i="13"/>
  <c r="J38" i="13" s="1"/>
  <c r="G40" i="11" l="1"/>
  <c r="G39" i="11"/>
  <c r="G38" i="11"/>
  <c r="G37" i="11" s="1"/>
  <c r="K36" i="11"/>
  <c r="J36" i="11"/>
  <c r="K35" i="11"/>
  <c r="J35" i="11"/>
  <c r="K34" i="11"/>
  <c r="J34" i="11"/>
  <c r="K33" i="11"/>
  <c r="J33" i="11"/>
  <c r="K32" i="11"/>
  <c r="J32" i="11"/>
  <c r="K31" i="11"/>
  <c r="J31" i="11"/>
  <c r="K30" i="11"/>
  <c r="J30" i="11"/>
  <c r="K29" i="11"/>
  <c r="J29" i="11"/>
  <c r="K28" i="11"/>
  <c r="J28" i="11"/>
  <c r="K27" i="11"/>
  <c r="J27" i="11"/>
  <c r="K26" i="11"/>
  <c r="J26" i="11"/>
  <c r="K25" i="11"/>
  <c r="J25" i="11"/>
  <c r="K24" i="11"/>
  <c r="J24" i="11"/>
  <c r="K23" i="11"/>
  <c r="J23" i="11"/>
  <c r="K22" i="11"/>
  <c r="J22" i="11"/>
  <c r="K21" i="11"/>
  <c r="J21" i="11"/>
  <c r="K19" i="11"/>
  <c r="J19" i="11"/>
  <c r="K18" i="11"/>
  <c r="J18" i="11"/>
  <c r="K17" i="11"/>
  <c r="J17" i="11"/>
  <c r="K15" i="11"/>
  <c r="J15" i="11"/>
  <c r="K14" i="11"/>
  <c r="J14" i="11"/>
  <c r="K12" i="11"/>
  <c r="J12" i="11"/>
  <c r="G17" i="10"/>
  <c r="F17" i="10"/>
  <c r="E17" i="10"/>
  <c r="D17" i="10"/>
  <c r="C17" i="10"/>
  <c r="B17" i="10"/>
  <c r="G16" i="10"/>
  <c r="I20" i="11" s="1"/>
  <c r="F16" i="10"/>
  <c r="I13" i="11" s="1"/>
  <c r="E16" i="10"/>
  <c r="I16" i="11" s="1"/>
  <c r="D16" i="10"/>
  <c r="C16" i="10"/>
  <c r="B16" i="10"/>
  <c r="I37" i="11" s="1"/>
  <c r="G40" i="8"/>
  <c r="G39" i="8"/>
  <c r="G38" i="8"/>
  <c r="K36" i="8"/>
  <c r="J36" i="8"/>
  <c r="K35" i="8"/>
  <c r="J35" i="8"/>
  <c r="K34" i="8"/>
  <c r="J34" i="8"/>
  <c r="K33" i="8"/>
  <c r="J33" i="8"/>
  <c r="K32" i="8"/>
  <c r="J32" i="8"/>
  <c r="K31" i="8"/>
  <c r="J31" i="8"/>
  <c r="K30" i="8"/>
  <c r="J30" i="8"/>
  <c r="K29" i="8"/>
  <c r="J29" i="8"/>
  <c r="K28" i="8"/>
  <c r="J28" i="8"/>
  <c r="K27" i="8"/>
  <c r="J27" i="8"/>
  <c r="K26" i="8"/>
  <c r="J26" i="8"/>
  <c r="K25" i="8"/>
  <c r="J25" i="8"/>
  <c r="K24" i="8"/>
  <c r="J24" i="8"/>
  <c r="K23" i="8"/>
  <c r="J23" i="8"/>
  <c r="K22" i="8"/>
  <c r="J22" i="8"/>
  <c r="K21" i="8"/>
  <c r="J21" i="8"/>
  <c r="K19" i="8"/>
  <c r="J19" i="8"/>
  <c r="K18" i="8"/>
  <c r="J18" i="8"/>
  <c r="K17" i="8"/>
  <c r="J17" i="8"/>
  <c r="K15" i="8"/>
  <c r="J15" i="8"/>
  <c r="K14" i="8"/>
  <c r="J14" i="8"/>
  <c r="K12" i="8"/>
  <c r="J12" i="8"/>
  <c r="G17" i="7"/>
  <c r="F17" i="7"/>
  <c r="E17" i="7"/>
  <c r="D17" i="7"/>
  <c r="C17" i="7"/>
  <c r="B17" i="7"/>
  <c r="G16" i="7"/>
  <c r="I20" i="8" s="1"/>
  <c r="F16" i="7"/>
  <c r="I13" i="8" s="1"/>
  <c r="E16" i="7"/>
  <c r="I16" i="8" s="1"/>
  <c r="D16" i="7"/>
  <c r="C16" i="7"/>
  <c r="B16" i="7"/>
  <c r="I37" i="8" s="1"/>
  <c r="G37" i="8" l="1"/>
  <c r="K37" i="8" s="1"/>
  <c r="K20" i="11"/>
  <c r="J20" i="11"/>
  <c r="K13" i="11"/>
  <c r="J13" i="11"/>
  <c r="K16" i="11"/>
  <c r="J16" i="11"/>
  <c r="K37" i="11"/>
  <c r="J37" i="11"/>
  <c r="J38" i="11" s="1"/>
  <c r="K16" i="8"/>
  <c r="J16" i="8"/>
  <c r="J13" i="8"/>
  <c r="K20" i="8"/>
  <c r="J20" i="8"/>
  <c r="J37" i="8"/>
  <c r="K38" i="8" l="1"/>
  <c r="J38" i="8"/>
</calcChain>
</file>

<file path=xl/sharedStrings.xml><?xml version="1.0" encoding="utf-8"?>
<sst xmlns="http://schemas.openxmlformats.org/spreadsheetml/2006/main" count="437" uniqueCount="104">
  <si>
    <t>구분</t>
    <phoneticPr fontId="4" type="noConversion"/>
  </si>
  <si>
    <t>상하수도</t>
    <phoneticPr fontId="4" type="noConversion"/>
  </si>
  <si>
    <t>이동연소(경유)</t>
    <phoneticPr fontId="4" type="noConversion"/>
  </si>
  <si>
    <t>이동연소(휘발유)</t>
    <phoneticPr fontId="4" type="noConversion"/>
  </si>
  <si>
    <t>이동연소(LPG)</t>
    <phoneticPr fontId="4" type="noConversion"/>
  </si>
  <si>
    <t>합계</t>
    <phoneticPr fontId="4" type="noConversion"/>
  </si>
  <si>
    <t>사용량(kWh)</t>
    <phoneticPr fontId="4" type="noConversion"/>
  </si>
  <si>
    <t>사용량(m³)</t>
    <phoneticPr fontId="4" type="noConversion"/>
  </si>
  <si>
    <t>사용량(kg)</t>
    <phoneticPr fontId="4" type="noConversion"/>
  </si>
  <si>
    <t>사용량(Liter)</t>
    <phoneticPr fontId="4" type="noConversion"/>
  </si>
  <si>
    <t>사용량(Kg)</t>
    <phoneticPr fontId="4" type="noConversion"/>
  </si>
  <si>
    <t>사용량(m³)</t>
  </si>
  <si>
    <t>1월</t>
    <phoneticPr fontId="4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</si>
  <si>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</si>
  <si>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</si>
  <si>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</si>
  <si>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</si>
  <si>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</si>
  <si>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</si>
  <si>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</si>
  <si>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</si>
  <si>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</si>
  <si>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</si>
  <si>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</si>
  <si>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평균</t>
    <phoneticPr fontId="4" type="noConversion"/>
  </si>
  <si>
    <t>▣  에너지 사용량 및 온실가스 배출량 산정</t>
    <phoneticPr fontId="7" type="noConversion"/>
  </si>
  <si>
    <t>범 례</t>
    <phoneticPr fontId="7" type="noConversion"/>
  </si>
  <si>
    <t>연료명</t>
  </si>
  <si>
    <t>: 해당항목만 입력</t>
    <phoneticPr fontId="9" type="noConversion"/>
  </si>
  <si>
    <t>단위</t>
    <phoneticPr fontId="9" type="noConversion"/>
  </si>
  <si>
    <t>: 계산에 활용하는 항목</t>
    <phoneticPr fontId="9" type="noConversion"/>
  </si>
  <si>
    <t>입력항목</t>
    <phoneticPr fontId="9" type="noConversion"/>
  </si>
  <si>
    <t>: 입력 항목</t>
    <phoneticPr fontId="7" type="noConversion"/>
  </si>
  <si>
    <r>
      <rPr>
        <b/>
        <sz val="12"/>
        <color theme="1"/>
        <rFont val="HY견고딕"/>
        <family val="1"/>
        <charset val="129"/>
      </rPr>
      <t>④</t>
    </r>
    <r>
      <rPr>
        <b/>
        <sz val="12"/>
        <color theme="1"/>
        <rFont val="맑은 고딕"/>
        <family val="3"/>
        <charset val="129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에너지 사용량 및 온실가스 배출량</t>
    </r>
    <phoneticPr fontId="9" type="noConversion"/>
  </si>
  <si>
    <t>에너지 사용량 계수</t>
    <phoneticPr fontId="9" type="noConversion"/>
  </si>
  <si>
    <t>온실가스 배출량 계수</t>
    <phoneticPr fontId="9" type="noConversion"/>
  </si>
  <si>
    <t>(Output)</t>
    <phoneticPr fontId="9" type="noConversion"/>
  </si>
  <si>
    <t>총발열량</t>
  </si>
  <si>
    <t>순발열량</t>
  </si>
  <si>
    <t>배출계수</t>
    <phoneticPr fontId="9" type="noConversion"/>
  </si>
  <si>
    <t>사용량 (Input)</t>
    <phoneticPr fontId="9" type="noConversion"/>
  </si>
  <si>
    <t>에너지 사용량(MJ)</t>
    <phoneticPr fontId="9" type="noConversion"/>
  </si>
  <si>
    <r>
      <t>온실가스 배출량(KgCO</t>
    </r>
    <r>
      <rPr>
        <b/>
        <vertAlign val="subscript"/>
        <sz val="11"/>
        <color theme="1"/>
        <rFont val="맑은 고딕"/>
        <family val="3"/>
        <charset val="129"/>
        <scheme val="minor"/>
      </rPr>
      <t>2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9" type="noConversion"/>
  </si>
  <si>
    <t>원유</t>
  </si>
  <si>
    <t>MJ/Kg</t>
    <phoneticPr fontId="9" type="noConversion"/>
  </si>
  <si>
    <r>
      <t>KgCO</t>
    </r>
    <r>
      <rPr>
        <b/>
        <vertAlign val="subscript"/>
        <sz val="11"/>
        <color theme="1"/>
        <rFont val="맑은 고딕"/>
        <family val="3"/>
        <charset val="129"/>
        <scheme val="minor"/>
      </rPr>
      <t>2</t>
    </r>
    <r>
      <rPr>
        <b/>
        <sz val="11"/>
        <color theme="1"/>
        <rFont val="맑은 고딕"/>
        <family val="3"/>
        <charset val="129"/>
        <scheme val="minor"/>
      </rPr>
      <t>/MJ</t>
    </r>
    <phoneticPr fontId="9" type="noConversion"/>
  </si>
  <si>
    <t>Kg</t>
    <phoneticPr fontId="9" type="noConversion"/>
  </si>
  <si>
    <t>휘발유</t>
  </si>
  <si>
    <t>MJ/L</t>
    <phoneticPr fontId="9" type="noConversion"/>
  </si>
  <si>
    <t>L</t>
    <phoneticPr fontId="9" type="noConversion"/>
  </si>
  <si>
    <t>실내등유</t>
  </si>
  <si>
    <t>보일러등유</t>
  </si>
  <si>
    <t>경유</t>
  </si>
  <si>
    <t>B-A유</t>
  </si>
  <si>
    <t>B-B유</t>
  </si>
  <si>
    <t>B-C유</t>
  </si>
  <si>
    <t>프로판</t>
  </si>
  <si>
    <t>부탄</t>
  </si>
  <si>
    <t>나프타</t>
  </si>
  <si>
    <t>용제</t>
  </si>
  <si>
    <t>항공유</t>
  </si>
  <si>
    <t>아스팔트</t>
  </si>
  <si>
    <t>윤활유</t>
  </si>
  <si>
    <t>석유코크</t>
  </si>
  <si>
    <t>천연가스(LNG)</t>
  </si>
  <si>
    <t>도시가스(LNG)</t>
  </si>
  <si>
    <t>MJ/N㎥</t>
    <phoneticPr fontId="9" type="noConversion"/>
  </si>
  <si>
    <t>N㎥</t>
    <phoneticPr fontId="9" type="noConversion"/>
  </si>
  <si>
    <t>도시가스(LPG)</t>
  </si>
  <si>
    <t>국내무연탄</t>
  </si>
  <si>
    <t>수입무연탄</t>
  </si>
  <si>
    <t>유연탄(연료용)</t>
  </si>
  <si>
    <t>유연탄(원료용)</t>
  </si>
  <si>
    <t>아역청탄</t>
  </si>
  <si>
    <t>코크스</t>
  </si>
  <si>
    <t>전 력*</t>
    <phoneticPr fontId="9" type="noConversion"/>
  </si>
  <si>
    <t>MJ/Kwh</t>
    <phoneticPr fontId="9" type="noConversion"/>
  </si>
  <si>
    <r>
      <t>KgCO</t>
    </r>
    <r>
      <rPr>
        <b/>
        <vertAlign val="subscript"/>
        <sz val="11"/>
        <color theme="1"/>
        <rFont val="맑은 고딕"/>
        <family val="3"/>
        <charset val="129"/>
        <scheme val="minor"/>
      </rPr>
      <t>2</t>
    </r>
    <r>
      <rPr>
        <b/>
        <sz val="11"/>
        <color theme="1"/>
        <rFont val="맑은 고딕"/>
        <family val="3"/>
        <charset val="129"/>
        <scheme val="minor"/>
      </rPr>
      <t>/Kwh</t>
    </r>
    <phoneticPr fontId="9" type="noConversion"/>
  </si>
  <si>
    <t>Kwh</t>
    <phoneticPr fontId="9" type="noConversion"/>
  </si>
  <si>
    <t>CO2</t>
    <phoneticPr fontId="9" type="noConversion"/>
  </si>
  <si>
    <t>CH4</t>
    <phoneticPr fontId="9" type="noConversion"/>
  </si>
  <si>
    <t>N2O</t>
    <phoneticPr fontId="9" type="noConversion"/>
  </si>
  <si>
    <t>&gt;&gt;매년 달라짐.</t>
    <phoneticPr fontId="9" type="noConversion"/>
  </si>
  <si>
    <r>
      <t>CO</t>
    </r>
    <r>
      <rPr>
        <b/>
        <vertAlign val="subscript"/>
        <sz val="10"/>
        <color rgb="FF000000"/>
        <rFont val="맑은 고딕"/>
        <family val="3"/>
        <charset val="129"/>
        <scheme val="minor"/>
      </rPr>
      <t>2</t>
    </r>
  </si>
  <si>
    <r>
      <t>CH</t>
    </r>
    <r>
      <rPr>
        <b/>
        <vertAlign val="subscript"/>
        <sz val="10"/>
        <color rgb="FF000000"/>
        <rFont val="맑은 고딕"/>
        <family val="3"/>
        <charset val="129"/>
        <scheme val="minor"/>
      </rPr>
      <t>4</t>
    </r>
  </si>
  <si>
    <r>
      <t>N</t>
    </r>
    <r>
      <rPr>
        <b/>
        <vertAlign val="subscript"/>
        <sz val="10"/>
        <color rgb="FF000000"/>
        <rFont val="맑은 고딕"/>
        <family val="3"/>
        <charset val="129"/>
        <scheme val="minor"/>
      </rPr>
      <t>2</t>
    </r>
    <r>
      <rPr>
        <b/>
        <sz val="10"/>
        <color rgb="FF000000"/>
        <rFont val="맑은 고딕"/>
        <family val="3"/>
        <charset val="129"/>
        <scheme val="minor"/>
      </rPr>
      <t>O</t>
    </r>
  </si>
  <si>
    <r>
      <t>(tCO</t>
    </r>
    <r>
      <rPr>
        <vertAlign val="subscript"/>
        <sz val="10"/>
        <color rgb="FF000000"/>
        <rFont val="맑은 고딕"/>
        <family val="3"/>
        <charset val="129"/>
        <scheme val="minor"/>
      </rPr>
      <t>2</t>
    </r>
    <r>
      <rPr>
        <sz val="10"/>
        <color rgb="FF000000"/>
        <rFont val="맑은 고딕"/>
        <family val="3"/>
        <charset val="129"/>
        <scheme val="minor"/>
      </rPr>
      <t>/MWh)</t>
    </r>
  </si>
  <si>
    <r>
      <t>(kgCH</t>
    </r>
    <r>
      <rPr>
        <vertAlign val="subscript"/>
        <sz val="10"/>
        <color rgb="FF000000"/>
        <rFont val="맑은 고딕"/>
        <family val="3"/>
        <charset val="129"/>
        <scheme val="minor"/>
      </rPr>
      <t>4</t>
    </r>
    <r>
      <rPr>
        <sz val="10"/>
        <color rgb="FF000000"/>
        <rFont val="맑은 고딕"/>
        <family val="3"/>
        <charset val="129"/>
        <scheme val="minor"/>
      </rPr>
      <t>/MWh)</t>
    </r>
  </si>
  <si>
    <r>
      <t>(kgN</t>
    </r>
    <r>
      <rPr>
        <vertAlign val="subscript"/>
        <sz val="10"/>
        <color rgb="FF000000"/>
        <rFont val="맑은 고딕"/>
        <family val="3"/>
        <charset val="129"/>
        <scheme val="minor"/>
      </rPr>
      <t>2</t>
    </r>
    <r>
      <rPr>
        <sz val="10"/>
        <color rgb="FF000000"/>
        <rFont val="맑은 고딕"/>
        <family val="3"/>
        <charset val="129"/>
        <scheme val="minor"/>
      </rPr>
      <t>O/MWh)</t>
    </r>
  </si>
  <si>
    <t>전기</t>
    <phoneticPr fontId="4" type="noConversion"/>
  </si>
  <si>
    <t>폐기물처리비</t>
    <phoneticPr fontId="4" type="noConversion"/>
  </si>
  <si>
    <t>2024년 사용현황</t>
    <phoneticPr fontId="4" type="noConversion"/>
  </si>
  <si>
    <t>2023년 사용현황</t>
    <phoneticPr fontId="4" type="noConversion"/>
  </si>
  <si>
    <t>국가 고유 전력배출계수('21～'22년 평균)</t>
    <phoneticPr fontId="4" type="noConversion"/>
  </si>
  <si>
    <t>&gt;&gt;매년 달라짐.(아직변경발표 없음)</t>
    <phoneticPr fontId="9" type="noConversion"/>
  </si>
  <si>
    <t>※생산시설 운영에 따른 증가(전기세 상승을 고려 했을 때 2023년과 비슷한 수준)</t>
  </si>
  <si>
    <t>국가 고유 전력배출계수('07～'08년 평균)</t>
  </si>
  <si>
    <t>Scope 1</t>
  </si>
  <si>
    <t>(직접 배출)</t>
    <phoneticPr fontId="4" type="noConversion"/>
  </si>
  <si>
    <t>Scope 2</t>
  </si>
  <si>
    <t>(간접 배출)</t>
  </si>
  <si>
    <t>휘발유</t>
    <phoneticPr fontId="4" type="noConversion"/>
  </si>
  <si>
    <t>L</t>
    <phoneticPr fontId="4" type="noConversion"/>
  </si>
  <si>
    <t>2025년 사용현황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</si>
</sst>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0.0000_);[Red]\(0.0000\)"/>
    <numFmt numFmtId="177" formatCode="_-* #,##0.00_-;\-* #,##0.0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2"/>
      <color theme="1"/>
      <name val="HY견고딕"/>
      <family val="1"/>
      <charset val="129"/>
    </font>
    <font>
      <b/>
      <sz val="12"/>
      <color theme="1"/>
      <name val="맑은 고딕"/>
      <family val="3"/>
      <charset val="129"/>
    </font>
    <font>
      <b/>
      <sz val="11"/>
      <color theme="8"/>
      <name val="맑은 고딕"/>
      <family val="3"/>
      <charset val="129"/>
      <scheme val="minor"/>
    </font>
    <font>
      <b/>
      <sz val="11"/>
      <color theme="8" tint="-0.249977111117893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vertAlign val="subscript"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6" tint="-0.249977111117893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vertAlign val="subscript"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vertAlign val="subscript"/>
      <sz val="10"/>
      <color rgb="FF000000"/>
      <name val="맑은 고딕"/>
      <family val="3"/>
      <charset val="129"/>
      <scheme val="minor"/>
    </font>
    <font>
      <sz val="7"/>
      <color rgb="FF222222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/>
      <top/>
      <bottom/>
      <diagonal/>
    </border>
    <border>
      <left style="thin">
        <color theme="8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41" fontId="5" fillId="3" borderId="2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41" fontId="0" fillId="0" borderId="2" xfId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right" vertical="center"/>
    </xf>
    <xf numFmtId="176" fontId="0" fillId="0" borderId="0" xfId="0" applyNumberFormat="1">
      <alignment vertical="center"/>
    </xf>
    <xf numFmtId="0" fontId="8" fillId="0" borderId="0" xfId="0" applyFont="1">
      <alignment vertical="center"/>
    </xf>
    <xf numFmtId="0" fontId="5" fillId="0" borderId="0" xfId="0" applyFo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 shrinkToFit="1"/>
    </xf>
    <xf numFmtId="0" fontId="5" fillId="5" borderId="4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 shrinkToFit="1"/>
    </xf>
    <xf numFmtId="0" fontId="5" fillId="4" borderId="3" xfId="0" applyFont="1" applyFill="1" applyBorder="1">
      <alignment vertical="center"/>
    </xf>
    <xf numFmtId="0" fontId="5" fillId="5" borderId="4" xfId="0" applyFont="1" applyFill="1" applyBorder="1" applyAlignment="1">
      <alignment horizontal="right" vertical="center"/>
    </xf>
    <xf numFmtId="0" fontId="5" fillId="5" borderId="4" xfId="0" applyFont="1" applyFill="1" applyBorder="1">
      <alignment vertical="center"/>
    </xf>
    <xf numFmtId="0" fontId="5" fillId="5" borderId="7" xfId="0" applyFont="1" applyFill="1" applyBorder="1">
      <alignment vertical="center"/>
    </xf>
    <xf numFmtId="0" fontId="5" fillId="0" borderId="7" xfId="0" applyFont="1" applyBorder="1" applyAlignment="1">
      <alignment horizontal="right" vertical="center"/>
    </xf>
    <xf numFmtId="0" fontId="5" fillId="4" borderId="8" xfId="0" applyFont="1" applyFill="1" applyBorder="1" applyAlignment="1">
      <alignment horizontal="right" vertical="center"/>
    </xf>
    <xf numFmtId="0" fontId="15" fillId="6" borderId="2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176" fontId="0" fillId="0" borderId="4" xfId="0" applyNumberFormat="1" applyBorder="1">
      <alignment vertical="center"/>
    </xf>
    <xf numFmtId="41" fontId="0" fillId="4" borderId="2" xfId="2" applyFont="1" applyFill="1" applyBorder="1">
      <alignment vertical="center"/>
    </xf>
    <xf numFmtId="177" fontId="0" fillId="4" borderId="9" xfId="2" applyNumberFormat="1" applyFont="1" applyFill="1" applyBorder="1">
      <alignment vertical="center"/>
    </xf>
    <xf numFmtId="177" fontId="0" fillId="4" borderId="10" xfId="2" applyNumberFormat="1" applyFont="1" applyFill="1" applyBorder="1">
      <alignment vertical="center"/>
    </xf>
    <xf numFmtId="0" fontId="5" fillId="7" borderId="3" xfId="0" applyFont="1" applyFill="1" applyBorder="1">
      <alignment vertical="center"/>
    </xf>
    <xf numFmtId="0" fontId="5" fillId="5" borderId="12" xfId="0" applyFont="1" applyFill="1" applyBorder="1">
      <alignment vertical="center"/>
    </xf>
    <xf numFmtId="176" fontId="18" fillId="0" borderId="4" xfId="0" applyNumberFormat="1" applyFont="1" applyBorder="1">
      <alignment vertical="center"/>
    </xf>
    <xf numFmtId="0" fontId="5" fillId="5" borderId="13" xfId="0" applyFont="1" applyFill="1" applyBorder="1">
      <alignment vertical="center"/>
    </xf>
    <xf numFmtId="0" fontId="5" fillId="8" borderId="14" xfId="0" applyFont="1" applyFill="1" applyBorder="1">
      <alignment vertical="center"/>
    </xf>
    <xf numFmtId="0" fontId="0" fillId="5" borderId="15" xfId="0" applyFill="1" applyBorder="1">
      <alignment vertical="center"/>
    </xf>
    <xf numFmtId="177" fontId="0" fillId="8" borderId="10" xfId="2" applyNumberFormat="1" applyFont="1" applyFill="1" applyBorder="1">
      <alignment vertical="center"/>
    </xf>
    <xf numFmtId="0" fontId="0" fillId="5" borderId="16" xfId="0" applyFill="1" applyBorder="1" applyAlignment="1">
      <alignment horizontal="center" vertical="center"/>
    </xf>
    <xf numFmtId="0" fontId="0" fillId="5" borderId="16" xfId="0" applyFill="1" applyBorder="1">
      <alignment vertical="center"/>
    </xf>
    <xf numFmtId="41" fontId="0" fillId="0" borderId="0" xfId="2" applyFont="1">
      <alignment vertical="center"/>
    </xf>
    <xf numFmtId="177" fontId="2" fillId="2" borderId="17" xfId="2" applyNumberFormat="1" applyFont="1" applyFill="1" applyBorder="1">
      <alignment vertical="center"/>
    </xf>
    <xf numFmtId="0" fontId="19" fillId="5" borderId="16" xfId="0" applyFont="1" applyFill="1" applyBorder="1" applyAlignment="1">
      <alignment horizontal="right" vertical="center" wrapText="1"/>
    </xf>
    <xf numFmtId="0" fontId="20" fillId="0" borderId="0" xfId="0" applyFont="1">
      <alignment vertical="center"/>
    </xf>
    <xf numFmtId="0" fontId="21" fillId="5" borderId="16" xfId="0" applyFont="1" applyFill="1" applyBorder="1" applyAlignment="1">
      <alignment horizontal="center" vertical="center" wrapText="1"/>
    </xf>
    <xf numFmtId="0" fontId="23" fillId="5" borderId="16" xfId="0" applyFont="1" applyFill="1" applyBorder="1" applyAlignment="1">
      <alignment horizontal="center" vertical="center" wrapText="1"/>
    </xf>
    <xf numFmtId="41" fontId="5" fillId="3" borderId="18" xfId="1" applyFont="1" applyFill="1" applyBorder="1" applyAlignment="1">
      <alignment horizontal="center" vertical="center"/>
    </xf>
    <xf numFmtId="41" fontId="0" fillId="0" borderId="0" xfId="0" applyNumberFormat="1" applyAlignment="1">
      <alignment horizontal="right" vertical="center"/>
    </xf>
    <xf numFmtId="0" fontId="25" fillId="0" borderId="0" xfId="0" applyFont="1">
      <alignment vertical="center"/>
    </xf>
    <xf numFmtId="0" fontId="5" fillId="5" borderId="12" xfId="0" applyFont="1" applyFill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5" fillId="4" borderId="19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3" fontId="0" fillId="0" borderId="21" xfId="0" applyNumberFormat="1" applyBorder="1" applyAlignment="1">
      <alignment horizontal="center" vertical="center"/>
    </xf>
    <xf numFmtId="43" fontId="0" fillId="0" borderId="23" xfId="0" applyNumberFormat="1" applyBorder="1" applyAlignment="1">
      <alignment horizontal="center" vertical="center"/>
    </xf>
    <xf numFmtId="177" fontId="0" fillId="0" borderId="23" xfId="0" applyNumberFormat="1" applyBorder="1" applyAlignment="1">
      <alignment horizontal="center" vertical="center"/>
    </xf>
    <xf numFmtId="177" fontId="0" fillId="0" borderId="25" xfId="0" applyNumberForma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</cellXfs>
  <cellStyles count="3">
    <cellStyle name="쉼표 [0]" xfId="1" builtinId="6"/>
    <cellStyle name="쉼표 [0] 2" xfId="2" xr:uid="{6BA601C1-8363-4B61-9431-4A7360444F08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ko-KR" altLang="en-US" sz="1600"/>
              <a:t>전 기 </a:t>
            </a:r>
            <a:endParaRPr lang="en-US" altLang="ko-KR" sz="1600"/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'2025년에너지사용량(공장)'!$B$2:$B$3</c:f>
              <c:strCache>
                <c:ptCount val="2"/>
                <c:pt idx="0">
                  <c:v> 전기 </c:v>
                </c:pt>
                <c:pt idx="1">
                  <c:v> 사용량(kWh) </c:v>
                </c:pt>
              </c:strCache>
            </c:strRef>
          </c:tx>
          <c:invertIfNegative val="0"/>
          <c:cat>
            <c:strRef>
              <c:f>'2025년에너지사용량(공장)'!$A$4:$A$15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'2025년에너지사용량(공장)'!$B$4:$B$15</c:f>
              <c:numCache>
                <c:formatCode>_(* #,##0_);_(* \(#,##0\);_(* "-"_);_(@_)</c:formatCode>
                <c:ptCount val="12"/>
                <c:pt idx="0">
                  <c:v>89220</c:v>
                </c:pt>
                <c:pt idx="1">
                  <c:v>94781</c:v>
                </c:pt>
                <c:pt idx="2">
                  <c:v>74337</c:v>
                </c:pt>
                <c:pt idx="3">
                  <c:v>69258</c:v>
                </c:pt>
                <c:pt idx="4">
                  <c:v>55444</c:v>
                </c:pt>
                <c:pt idx="5">
                  <c:v>56097</c:v>
                </c:pt>
                <c:pt idx="6">
                  <c:v>72093</c:v>
                </c:pt>
                <c:pt idx="7">
                  <c:v>71621</c:v>
                </c:pt>
                <c:pt idx="8">
                  <c:v>79161</c:v>
                </c:pt>
                <c:pt idx="9">
                  <c:v>48161</c:v>
                </c:pt>
                <c:pt idx="10">
                  <c:v>62542</c:v>
                </c:pt>
                <c:pt idx="11">
                  <c:v>67735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65-4F5A-B0FD-B466343942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3186560"/>
        <c:axId val="163188096"/>
        <c:axId val="0"/>
      </c:bar3DChart>
      <c:catAx>
        <c:axId val="1631865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63188096"/>
        <c:crosses val="autoZero"/>
        <c:auto val="1"/>
        <c:lblAlgn val="ctr"/>
        <c:lblOffset val="100"/>
        <c:noMultiLvlLbl val="0"/>
      </c:catAx>
      <c:valAx>
        <c:axId val="16318809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31865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571844124579969"/>
          <c:y val="0.17112801240753997"/>
          <c:w val="0.83269639065817413"/>
          <c:h val="0.6948383440706275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val>
            <c:numRef>
              <c:f>'2025년에너지사용량(공장)'!$C$4:$C$15</c:f>
              <c:numCache>
                <c:formatCode>_(* #,##0_);_(* \(#,##0\);_(* "-"_);_(@_)</c:formatCode>
                <c:ptCount val="12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47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4F-44C8-97F6-C08B0C9AD0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5211392"/>
        <c:axId val="244598272"/>
        <c:axId val="0"/>
      </c:bar3DChart>
      <c:catAx>
        <c:axId val="215211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44598272"/>
        <c:crosses val="autoZero"/>
        <c:auto val="1"/>
        <c:lblAlgn val="ctr"/>
        <c:lblOffset val="100"/>
        <c:noMultiLvlLbl val="0"/>
      </c:catAx>
      <c:valAx>
        <c:axId val="24459827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1521139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5356597092030164"/>
          <c:y val="0.19379943886324555"/>
          <c:w val="0.82338591009457152"/>
          <c:h val="0.68973029233414784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'2025년에너지사용량(공장)'!$A$4:$A$15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'2025년에너지사용량(공장)'!$D$4:$D$15</c:f>
              <c:numCache>
                <c:formatCode>_(* #,##0_);_(* \(#,##0\);_(* "-"_);_(@_)</c:formatCode>
                <c:ptCount val="12"/>
                <c:pt idx="0">
                  <c:v>10000</c:v>
                </c:pt>
                <c:pt idx="1">
                  <c:v>0</c:v>
                </c:pt>
                <c:pt idx="2">
                  <c:v>5000</c:v>
                </c:pt>
                <c:pt idx="3">
                  <c:v>10000</c:v>
                </c:pt>
                <c:pt idx="4">
                  <c:v>3020</c:v>
                </c:pt>
                <c:pt idx="5">
                  <c:v>10000</c:v>
                </c:pt>
                <c:pt idx="6">
                  <c:v>5000</c:v>
                </c:pt>
                <c:pt idx="7">
                  <c:v>5000</c:v>
                </c:pt>
                <c:pt idx="8">
                  <c:v>0</c:v>
                </c:pt>
                <c:pt idx="9">
                  <c:v>5000</c:v>
                </c:pt>
                <c:pt idx="10">
                  <c:v>0</c:v>
                </c:pt>
                <c:pt idx="11">
                  <c:v>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00-4165-80DA-4DADEF24A3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5637760"/>
        <c:axId val="145639296"/>
        <c:axId val="0"/>
      </c:bar3DChart>
      <c:catAx>
        <c:axId val="1456377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45639296"/>
        <c:crosses val="autoZero"/>
        <c:auto val="1"/>
        <c:lblAlgn val="ctr"/>
        <c:lblOffset val="100"/>
        <c:noMultiLvlLbl val="0"/>
      </c:catAx>
      <c:valAx>
        <c:axId val="14563929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45637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011018201038124"/>
          <c:y val="0.23981597127945214"/>
          <c:w val="0.81364245208617603"/>
          <c:h val="0.66080980471827599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'2025년에너지사용량(공장)'!$A$4:$A$15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'2025년에너지사용량(공장)'!$E$4:$E$15</c:f>
              <c:numCache>
                <c:formatCode>_(* #,##0_);_(* \(#,##0\);_(* "-"_);_(@_)</c:formatCode>
                <c:ptCount val="12"/>
                <c:pt idx="0">
                  <c:v>2114</c:v>
                </c:pt>
                <c:pt idx="1">
                  <c:v>1377</c:v>
                </c:pt>
                <c:pt idx="2">
                  <c:v>1944</c:v>
                </c:pt>
                <c:pt idx="3">
                  <c:v>2337</c:v>
                </c:pt>
                <c:pt idx="4">
                  <c:v>1597</c:v>
                </c:pt>
                <c:pt idx="5">
                  <c:v>1970</c:v>
                </c:pt>
                <c:pt idx="6">
                  <c:v>2168</c:v>
                </c:pt>
                <c:pt idx="7">
                  <c:v>1578</c:v>
                </c:pt>
                <c:pt idx="8">
                  <c:v>2034</c:v>
                </c:pt>
                <c:pt idx="9">
                  <c:v>2027</c:v>
                </c:pt>
                <c:pt idx="10">
                  <c:v>1550</c:v>
                </c:pt>
                <c:pt idx="11">
                  <c:v>1639.67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FD-4956-B933-52F9F1D3C5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5667968"/>
        <c:axId val="145669504"/>
        <c:axId val="0"/>
      </c:bar3DChart>
      <c:catAx>
        <c:axId val="1456679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5669504"/>
        <c:crosses val="autoZero"/>
        <c:auto val="1"/>
        <c:lblAlgn val="ctr"/>
        <c:lblOffset val="100"/>
        <c:noMultiLvlLbl val="0"/>
      </c:catAx>
      <c:valAx>
        <c:axId val="14566950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456679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ko-KR" altLang="en-US" sz="1600"/>
              <a:t> 이동연소</a:t>
            </a:r>
            <a:r>
              <a:rPr lang="en-US" altLang="ko-KR" sz="1600"/>
              <a:t>(LPG):</a:t>
            </a:r>
            <a:r>
              <a:rPr lang="ko-KR" altLang="en-US" sz="1600"/>
              <a:t>지게차</a:t>
            </a:r>
            <a:endParaRPr lang="en-US" altLang="ko-KR" sz="1600"/>
          </a:p>
        </c:rich>
      </c:tx>
      <c:layout>
        <c:manualLayout>
          <c:xMode val="edge"/>
          <c:yMode val="edge"/>
          <c:x val="0.13242090422436298"/>
          <c:y val="2.1801863973535628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5535403861480748"/>
          <c:y val="0.22065880948015718"/>
          <c:w val="0.81364245208617603"/>
          <c:h val="0.66080980471827599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cat>
            <c:strRef>
              <c:f>'2025년에너지사용량(공장)'!$A$4:$A$15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'2025년에너지사용량(공장)'!$G$4:$G$15</c:f>
              <c:numCache>
                <c:formatCode>_(* #,##0_);_(* \(#,##0\);_(* "-"_);_(@_)</c:formatCode>
                <c:ptCount val="12"/>
                <c:pt idx="0">
                  <c:v>125</c:v>
                </c:pt>
                <c:pt idx="1">
                  <c:v>190</c:v>
                </c:pt>
                <c:pt idx="2">
                  <c:v>140</c:v>
                </c:pt>
                <c:pt idx="3">
                  <c:v>170</c:v>
                </c:pt>
                <c:pt idx="4">
                  <c:v>175</c:v>
                </c:pt>
                <c:pt idx="5">
                  <c:v>130</c:v>
                </c:pt>
                <c:pt idx="6">
                  <c:v>165</c:v>
                </c:pt>
                <c:pt idx="7">
                  <c:v>145</c:v>
                </c:pt>
                <c:pt idx="8">
                  <c:v>145</c:v>
                </c:pt>
                <c:pt idx="9">
                  <c:v>115</c:v>
                </c:pt>
                <c:pt idx="10">
                  <c:v>115</c:v>
                </c:pt>
                <c:pt idx="11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5D-4597-A54C-CE7E61AC35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3107840"/>
        <c:axId val="153121920"/>
        <c:axId val="0"/>
      </c:bar3DChart>
      <c:catAx>
        <c:axId val="1531078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/>
            </a:pPr>
            <a:endParaRPr lang="ko-KR"/>
          </a:p>
        </c:txPr>
        <c:crossAx val="153121920"/>
        <c:crosses val="autoZero"/>
        <c:auto val="1"/>
        <c:lblAlgn val="ctr"/>
        <c:lblOffset val="100"/>
        <c:noMultiLvlLbl val="0"/>
      </c:catAx>
      <c:valAx>
        <c:axId val="15312192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531078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571844124579969"/>
          <c:y val="0.17112801240753997"/>
          <c:w val="0.83269639065817413"/>
          <c:h val="0.694838344070627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cat>
            <c:strRef>
              <c:f>'2025년에너지사용량(공장)'!$A$4:$A$15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'2025년에너지사용량(공장)'!$F$4:$F$15</c:f>
              <c:numCache>
                <c:formatCode>_(* #,##0_);_(* \(#,##0\);_(* "-"_);_(@_)</c:formatCode>
                <c:ptCount val="12"/>
                <c:pt idx="0">
                  <c:v>1472</c:v>
                </c:pt>
                <c:pt idx="1">
                  <c:v>971</c:v>
                </c:pt>
                <c:pt idx="2">
                  <c:v>1162</c:v>
                </c:pt>
                <c:pt idx="3">
                  <c:v>1340</c:v>
                </c:pt>
                <c:pt idx="4">
                  <c:v>1182</c:v>
                </c:pt>
                <c:pt idx="5">
                  <c:v>1027</c:v>
                </c:pt>
                <c:pt idx="6">
                  <c:v>1576</c:v>
                </c:pt>
                <c:pt idx="7">
                  <c:v>1021</c:v>
                </c:pt>
                <c:pt idx="8">
                  <c:v>1419</c:v>
                </c:pt>
                <c:pt idx="9">
                  <c:v>1576</c:v>
                </c:pt>
                <c:pt idx="10">
                  <c:v>1498</c:v>
                </c:pt>
                <c:pt idx="11">
                  <c:v>1652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F-45FE-BFE4-3D70AC8EB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3130880"/>
        <c:axId val="153132416"/>
        <c:axId val="0"/>
      </c:bar3DChart>
      <c:catAx>
        <c:axId val="1531308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53132416"/>
        <c:crosses val="autoZero"/>
        <c:auto val="1"/>
        <c:lblAlgn val="ctr"/>
        <c:lblOffset val="100"/>
        <c:noMultiLvlLbl val="0"/>
      </c:catAx>
      <c:valAx>
        <c:axId val="15313241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53130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ko-KR" altLang="en-US" sz="1600"/>
              <a:t>전 기 </a:t>
            </a:r>
            <a:endParaRPr lang="en-US" altLang="ko-KR" sz="1600"/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'2024년에너지사용량(공장)'!$B$2:$B$3</c:f>
              <c:strCache>
                <c:ptCount val="2"/>
                <c:pt idx="0">
                  <c:v> 전기 </c:v>
                </c:pt>
                <c:pt idx="1">
                  <c:v> 사용량(kWh) </c:v>
                </c:pt>
              </c:strCache>
            </c:strRef>
          </c:tx>
          <c:invertIfNegative val="0"/>
          <c:cat>
            <c:strRef>
              <c:f>'2024년에너지사용량(공장)'!$A$4:$A$15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'2024년에너지사용량(공장)'!$B$4:$B$15</c:f>
              <c:numCache>
                <c:formatCode>_(* #,##0_);_(* \(#,##0\);_(* "-"_);_(@_)</c:formatCode>
                <c:ptCount val="12"/>
                <c:pt idx="0">
                  <c:v>115993</c:v>
                </c:pt>
                <c:pt idx="1">
                  <c:v>114389</c:v>
                </c:pt>
                <c:pt idx="2">
                  <c:v>100272</c:v>
                </c:pt>
                <c:pt idx="3">
                  <c:v>79076</c:v>
                </c:pt>
                <c:pt idx="4">
                  <c:v>54859</c:v>
                </c:pt>
                <c:pt idx="5">
                  <c:v>47640</c:v>
                </c:pt>
                <c:pt idx="6">
                  <c:v>54697</c:v>
                </c:pt>
                <c:pt idx="7">
                  <c:v>64627</c:v>
                </c:pt>
                <c:pt idx="8">
                  <c:v>66873</c:v>
                </c:pt>
                <c:pt idx="9">
                  <c:v>44420</c:v>
                </c:pt>
                <c:pt idx="10">
                  <c:v>48504</c:v>
                </c:pt>
                <c:pt idx="11">
                  <c:v>66495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87-41C9-9405-24E1556CDA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3186560"/>
        <c:axId val="163188096"/>
        <c:axId val="0"/>
      </c:bar3DChart>
      <c:catAx>
        <c:axId val="1631865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63188096"/>
        <c:crosses val="autoZero"/>
        <c:auto val="1"/>
        <c:lblAlgn val="ctr"/>
        <c:lblOffset val="100"/>
        <c:noMultiLvlLbl val="0"/>
      </c:catAx>
      <c:valAx>
        <c:axId val="16318809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31865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571844124579969"/>
          <c:y val="0.17112801240753997"/>
          <c:w val="0.83269639065817413"/>
          <c:h val="0.6948383440706275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val>
            <c:numRef>
              <c:f>'2024년에너지사용량(공장)'!$C$4:$C$15</c:f>
              <c:numCache>
                <c:formatCode>_(* #,##0_);_(* \(#,##0\);_(* "-"_);_(@_)</c:formatCode>
                <c:ptCount val="12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47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42-4205-8765-EBDCEBDA55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5211392"/>
        <c:axId val="244598272"/>
        <c:axId val="0"/>
      </c:bar3DChart>
      <c:catAx>
        <c:axId val="215211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44598272"/>
        <c:crosses val="autoZero"/>
        <c:auto val="1"/>
        <c:lblAlgn val="ctr"/>
        <c:lblOffset val="100"/>
        <c:noMultiLvlLbl val="0"/>
      </c:catAx>
      <c:valAx>
        <c:axId val="24459827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1521139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5356597092030164"/>
          <c:y val="0.19379943886324555"/>
          <c:w val="0.82338591009457152"/>
          <c:h val="0.68973029233414784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'2024년에너지사용량(공장)'!$A$4:$A$15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'2024년에너지사용량(공장)'!$D$4:$D$15</c:f>
              <c:numCache>
                <c:formatCode>_(* #,##0_);_(* \(#,##0\);_(* "-"_);_(@_)</c:formatCode>
                <c:ptCount val="12"/>
                <c:pt idx="0">
                  <c:v>10000</c:v>
                </c:pt>
                <c:pt idx="1">
                  <c:v>0</c:v>
                </c:pt>
                <c:pt idx="2">
                  <c:v>6620</c:v>
                </c:pt>
                <c:pt idx="3">
                  <c:v>12770</c:v>
                </c:pt>
                <c:pt idx="4">
                  <c:v>0</c:v>
                </c:pt>
                <c:pt idx="5">
                  <c:v>20000</c:v>
                </c:pt>
                <c:pt idx="6">
                  <c:v>5000</c:v>
                </c:pt>
                <c:pt idx="7">
                  <c:v>0</c:v>
                </c:pt>
                <c:pt idx="8">
                  <c:v>5000</c:v>
                </c:pt>
                <c:pt idx="9">
                  <c:v>5000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C6-4744-BAEC-1030F0650F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5637760"/>
        <c:axId val="145639296"/>
        <c:axId val="0"/>
      </c:bar3DChart>
      <c:catAx>
        <c:axId val="1456377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45639296"/>
        <c:crosses val="autoZero"/>
        <c:auto val="1"/>
        <c:lblAlgn val="ctr"/>
        <c:lblOffset val="100"/>
        <c:noMultiLvlLbl val="0"/>
      </c:catAx>
      <c:valAx>
        <c:axId val="14563929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45637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011018201038124"/>
          <c:y val="0.23981597127945214"/>
          <c:w val="0.81364245208617603"/>
          <c:h val="0.66080980471827599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'2024년에너지사용량(공장)'!$A$4:$A$15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'2024년에너지사용량(공장)'!$E$4:$E$15</c:f>
              <c:numCache>
                <c:formatCode>_(* #,##0_);_(* \(#,##0\);_(* "-"_);_(@_)</c:formatCode>
                <c:ptCount val="12"/>
                <c:pt idx="0">
                  <c:v>2178</c:v>
                </c:pt>
                <c:pt idx="1">
                  <c:v>1876</c:v>
                </c:pt>
                <c:pt idx="2">
                  <c:v>1829</c:v>
                </c:pt>
                <c:pt idx="3">
                  <c:v>2058</c:v>
                </c:pt>
                <c:pt idx="4">
                  <c:v>1346</c:v>
                </c:pt>
                <c:pt idx="5">
                  <c:v>1732</c:v>
                </c:pt>
                <c:pt idx="6">
                  <c:v>1709</c:v>
                </c:pt>
                <c:pt idx="7">
                  <c:v>1219</c:v>
                </c:pt>
                <c:pt idx="8">
                  <c:v>1626</c:v>
                </c:pt>
                <c:pt idx="9">
                  <c:v>1933</c:v>
                </c:pt>
                <c:pt idx="10">
                  <c:v>1717</c:v>
                </c:pt>
                <c:pt idx="11">
                  <c:v>1568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82-4A84-8FC6-7709145176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5667968"/>
        <c:axId val="145669504"/>
        <c:axId val="0"/>
      </c:bar3DChart>
      <c:catAx>
        <c:axId val="1456679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5669504"/>
        <c:crosses val="autoZero"/>
        <c:auto val="1"/>
        <c:lblAlgn val="ctr"/>
        <c:lblOffset val="100"/>
        <c:noMultiLvlLbl val="0"/>
      </c:catAx>
      <c:valAx>
        <c:axId val="14566950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456679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ko-KR" altLang="en-US" sz="1600"/>
              <a:t> 이동연소</a:t>
            </a:r>
            <a:r>
              <a:rPr lang="en-US" altLang="ko-KR" sz="1600"/>
              <a:t>(LPG):</a:t>
            </a:r>
            <a:r>
              <a:rPr lang="ko-KR" altLang="en-US" sz="1600"/>
              <a:t>지게차</a:t>
            </a:r>
            <a:endParaRPr lang="en-US" altLang="ko-KR" sz="1600"/>
          </a:p>
        </c:rich>
      </c:tx>
      <c:layout>
        <c:manualLayout>
          <c:xMode val="edge"/>
          <c:yMode val="edge"/>
          <c:x val="0.13242090422436298"/>
          <c:y val="2.1801863973535628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5535403861480748"/>
          <c:y val="0.22065880948015718"/>
          <c:w val="0.81364245208617603"/>
          <c:h val="0.66080980471827599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cat>
            <c:strRef>
              <c:f>'2024년에너지사용량(공장)'!$A$4:$A$15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'2024년에너지사용량(공장)'!$G$4:$G$15</c:f>
              <c:numCache>
                <c:formatCode>_(* #,##0_);_(* \(#,##0\);_(* "-"_);_(@_)</c:formatCode>
                <c:ptCount val="12"/>
                <c:pt idx="0">
                  <c:v>225</c:v>
                </c:pt>
                <c:pt idx="1">
                  <c:v>180</c:v>
                </c:pt>
                <c:pt idx="2">
                  <c:v>140</c:v>
                </c:pt>
                <c:pt idx="3">
                  <c:v>180</c:v>
                </c:pt>
                <c:pt idx="4">
                  <c:v>135</c:v>
                </c:pt>
                <c:pt idx="5">
                  <c:v>110</c:v>
                </c:pt>
                <c:pt idx="6">
                  <c:v>110</c:v>
                </c:pt>
                <c:pt idx="7">
                  <c:v>65</c:v>
                </c:pt>
                <c:pt idx="8">
                  <c:v>130</c:v>
                </c:pt>
                <c:pt idx="9">
                  <c:v>95</c:v>
                </c:pt>
                <c:pt idx="10">
                  <c:v>130</c:v>
                </c:pt>
                <c:pt idx="11">
                  <c:v>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CF-4215-898F-075F394E23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3107840"/>
        <c:axId val="153121920"/>
        <c:axId val="0"/>
      </c:bar3DChart>
      <c:catAx>
        <c:axId val="1531078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/>
            </a:pPr>
            <a:endParaRPr lang="ko-KR"/>
          </a:p>
        </c:txPr>
        <c:crossAx val="153121920"/>
        <c:crosses val="autoZero"/>
        <c:auto val="1"/>
        <c:lblAlgn val="ctr"/>
        <c:lblOffset val="100"/>
        <c:noMultiLvlLbl val="0"/>
      </c:catAx>
      <c:valAx>
        <c:axId val="15312192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531078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571844124579969"/>
          <c:y val="0.17112801240753997"/>
          <c:w val="0.83269639065817413"/>
          <c:h val="0.694838344070627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cat>
            <c:strRef>
              <c:f>'2024년에너지사용량(공장)'!$A$4:$A$15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'2024년에너지사용량(공장)'!$F$4:$F$15</c:f>
              <c:numCache>
                <c:formatCode>_(* #,##0_);_(* \(#,##0\);_(* "-"_);_(@_)</c:formatCode>
                <c:ptCount val="12"/>
                <c:pt idx="0">
                  <c:v>1610</c:v>
                </c:pt>
                <c:pt idx="1">
                  <c:v>1461</c:v>
                </c:pt>
                <c:pt idx="2">
                  <c:v>1237</c:v>
                </c:pt>
                <c:pt idx="3">
                  <c:v>1875</c:v>
                </c:pt>
                <c:pt idx="4">
                  <c:v>1532</c:v>
                </c:pt>
                <c:pt idx="5">
                  <c:v>1805</c:v>
                </c:pt>
                <c:pt idx="6">
                  <c:v>1533</c:v>
                </c:pt>
                <c:pt idx="7">
                  <c:v>1404</c:v>
                </c:pt>
                <c:pt idx="8">
                  <c:v>1822</c:v>
                </c:pt>
                <c:pt idx="9">
                  <c:v>1399</c:v>
                </c:pt>
                <c:pt idx="10">
                  <c:v>1361</c:v>
                </c:pt>
                <c:pt idx="11">
                  <c:v>1212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CB-4B85-B46D-66EDDFAD31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3130880"/>
        <c:axId val="153132416"/>
        <c:axId val="0"/>
      </c:bar3DChart>
      <c:catAx>
        <c:axId val="1531308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53132416"/>
        <c:crosses val="autoZero"/>
        <c:auto val="1"/>
        <c:lblAlgn val="ctr"/>
        <c:lblOffset val="100"/>
        <c:noMultiLvlLbl val="0"/>
      </c:catAx>
      <c:valAx>
        <c:axId val="15313241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53130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ko-KR" altLang="en-US" sz="1600"/>
              <a:t>전 기 </a:t>
            </a:r>
            <a:endParaRPr lang="en-US" altLang="ko-KR" sz="1600"/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'2023년에너지사용량(공장)'!$B$2:$B$3</c:f>
              <c:strCache>
                <c:ptCount val="2"/>
                <c:pt idx="0">
                  <c:v> 전기 </c:v>
                </c:pt>
                <c:pt idx="1">
                  <c:v> 사용량(kWh) </c:v>
                </c:pt>
              </c:strCache>
            </c:strRef>
          </c:tx>
          <c:invertIfNegative val="0"/>
          <c:cat>
            <c:strRef>
              <c:f>'2023년에너지사용량(공장)'!$A$4:$A$15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'2023년에너지사용량(공장)'!$B$4:$B$15</c:f>
              <c:numCache>
                <c:formatCode>_(* #,##0_);_(* \(#,##0\);_(* "-"_);_(@_)</c:formatCode>
                <c:ptCount val="12"/>
                <c:pt idx="0">
                  <c:v>79805</c:v>
                </c:pt>
                <c:pt idx="1">
                  <c:v>74060</c:v>
                </c:pt>
                <c:pt idx="2">
                  <c:v>64704</c:v>
                </c:pt>
                <c:pt idx="3">
                  <c:v>53778</c:v>
                </c:pt>
                <c:pt idx="4">
                  <c:v>52152</c:v>
                </c:pt>
                <c:pt idx="5">
                  <c:v>73272</c:v>
                </c:pt>
                <c:pt idx="6">
                  <c:v>81816</c:v>
                </c:pt>
                <c:pt idx="7">
                  <c:v>81523</c:v>
                </c:pt>
                <c:pt idx="8">
                  <c:v>89241</c:v>
                </c:pt>
                <c:pt idx="9">
                  <c:v>50737</c:v>
                </c:pt>
                <c:pt idx="10">
                  <c:v>71995</c:v>
                </c:pt>
                <c:pt idx="11">
                  <c:v>102134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B4-4B14-9F57-EFD2A1E6B1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3186560"/>
        <c:axId val="163188096"/>
        <c:axId val="0"/>
      </c:bar3DChart>
      <c:catAx>
        <c:axId val="1631865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63188096"/>
        <c:crosses val="autoZero"/>
        <c:auto val="1"/>
        <c:lblAlgn val="ctr"/>
        <c:lblOffset val="100"/>
        <c:noMultiLvlLbl val="0"/>
      </c:catAx>
      <c:valAx>
        <c:axId val="16318809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31865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571844124579969"/>
          <c:y val="0.17112801240753997"/>
          <c:w val="0.83269639065817413"/>
          <c:h val="0.6948383440706275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val>
            <c:numRef>
              <c:f>'2023년에너지사용량(공장)'!$C$4:$C$15</c:f>
              <c:numCache>
                <c:formatCode>_(* #,##0_);_(* \(#,##0\);_(* "-"_);_(@_)</c:formatCode>
                <c:ptCount val="12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35-4413-B9C2-AD57177D4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5211392"/>
        <c:axId val="244598272"/>
        <c:axId val="0"/>
      </c:bar3DChart>
      <c:catAx>
        <c:axId val="215211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44598272"/>
        <c:crosses val="autoZero"/>
        <c:auto val="1"/>
        <c:lblAlgn val="ctr"/>
        <c:lblOffset val="100"/>
        <c:noMultiLvlLbl val="0"/>
      </c:catAx>
      <c:valAx>
        <c:axId val="24459827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1521139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5356597092030164"/>
          <c:y val="0.19379943886324555"/>
          <c:w val="0.82338591009457152"/>
          <c:h val="0.68973029233414784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'2023년에너지사용량(공장)'!$A$4:$A$15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'2023년에너지사용량(공장)'!$D$4:$D$15</c:f>
              <c:numCache>
                <c:formatCode>_(* #,##0_);_(* \(#,##0\);_(* "-"_);_(@_)</c:formatCode>
                <c:ptCount val="12"/>
                <c:pt idx="0">
                  <c:v>0</c:v>
                </c:pt>
                <c:pt idx="1">
                  <c:v>20000</c:v>
                </c:pt>
                <c:pt idx="2">
                  <c:v>30000</c:v>
                </c:pt>
                <c:pt idx="3">
                  <c:v>0</c:v>
                </c:pt>
                <c:pt idx="4">
                  <c:v>5000</c:v>
                </c:pt>
                <c:pt idx="5">
                  <c:v>5000</c:v>
                </c:pt>
                <c:pt idx="6">
                  <c:v>0</c:v>
                </c:pt>
                <c:pt idx="7">
                  <c:v>5000</c:v>
                </c:pt>
                <c:pt idx="8">
                  <c:v>10000</c:v>
                </c:pt>
                <c:pt idx="9">
                  <c:v>5000</c:v>
                </c:pt>
                <c:pt idx="10">
                  <c:v>10000</c:v>
                </c:pt>
                <c:pt idx="11">
                  <c:v>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FF-4164-803D-112999F27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5637760"/>
        <c:axId val="145639296"/>
        <c:axId val="0"/>
      </c:bar3DChart>
      <c:catAx>
        <c:axId val="1456377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45639296"/>
        <c:crosses val="autoZero"/>
        <c:auto val="1"/>
        <c:lblAlgn val="ctr"/>
        <c:lblOffset val="100"/>
        <c:noMultiLvlLbl val="0"/>
      </c:catAx>
      <c:valAx>
        <c:axId val="14563929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45637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011018201038124"/>
          <c:y val="0.23981597127945214"/>
          <c:w val="0.81364245208617603"/>
          <c:h val="0.66080980471827599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'2023년에너지사용량(공장)'!$A$4:$A$15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'2023년에너지사용량(공장)'!$E$4:$E$15</c:f>
              <c:numCache>
                <c:formatCode>_(* #,##0_);_(* \(#,##0\);_(* "-"_);_(@_)</c:formatCode>
                <c:ptCount val="12"/>
                <c:pt idx="0">
                  <c:v>1391</c:v>
                </c:pt>
                <c:pt idx="1">
                  <c:v>1400</c:v>
                </c:pt>
                <c:pt idx="2">
                  <c:v>1127</c:v>
                </c:pt>
                <c:pt idx="3">
                  <c:v>1132</c:v>
                </c:pt>
                <c:pt idx="4">
                  <c:v>1314</c:v>
                </c:pt>
                <c:pt idx="5">
                  <c:v>1484</c:v>
                </c:pt>
                <c:pt idx="6">
                  <c:v>2109</c:v>
                </c:pt>
                <c:pt idx="7">
                  <c:v>1564</c:v>
                </c:pt>
                <c:pt idx="8">
                  <c:v>1632</c:v>
                </c:pt>
                <c:pt idx="9">
                  <c:v>1739</c:v>
                </c:pt>
                <c:pt idx="10">
                  <c:v>1692</c:v>
                </c:pt>
                <c:pt idx="11">
                  <c:v>1847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3E-400C-B649-EDAFB70D7A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5667968"/>
        <c:axId val="145669504"/>
        <c:axId val="0"/>
      </c:bar3DChart>
      <c:catAx>
        <c:axId val="1456679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5669504"/>
        <c:crosses val="autoZero"/>
        <c:auto val="1"/>
        <c:lblAlgn val="ctr"/>
        <c:lblOffset val="100"/>
        <c:noMultiLvlLbl val="0"/>
      </c:catAx>
      <c:valAx>
        <c:axId val="14566950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456679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ko-KR" altLang="en-US" sz="1600"/>
              <a:t> 이동연소</a:t>
            </a:r>
            <a:r>
              <a:rPr lang="en-US" altLang="ko-KR" sz="1600"/>
              <a:t>(LPG):</a:t>
            </a:r>
            <a:r>
              <a:rPr lang="ko-KR" altLang="en-US" sz="1600"/>
              <a:t>지게차</a:t>
            </a:r>
            <a:endParaRPr lang="en-US" altLang="ko-KR" sz="1600"/>
          </a:p>
        </c:rich>
      </c:tx>
      <c:layout>
        <c:manualLayout>
          <c:xMode val="edge"/>
          <c:yMode val="edge"/>
          <c:x val="0.13242090422436298"/>
          <c:y val="2.1801863973535628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5535403861480748"/>
          <c:y val="0.22065880948015718"/>
          <c:w val="0.81364245208617603"/>
          <c:h val="0.66080980471827599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cat>
            <c:strRef>
              <c:f>'2023년에너지사용량(공장)'!$A$4:$A$15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'2023년에너지사용량(공장)'!$G$4:$G$15</c:f>
              <c:numCache>
                <c:formatCode>_(* #,##0_);_(* \(#,##0\);_(* "-"_);_(@_)</c:formatCode>
                <c:ptCount val="12"/>
                <c:pt idx="0">
                  <c:v>145</c:v>
                </c:pt>
                <c:pt idx="1">
                  <c:v>125</c:v>
                </c:pt>
                <c:pt idx="2">
                  <c:v>175</c:v>
                </c:pt>
                <c:pt idx="3">
                  <c:v>100</c:v>
                </c:pt>
                <c:pt idx="4">
                  <c:v>175</c:v>
                </c:pt>
                <c:pt idx="5">
                  <c:v>195</c:v>
                </c:pt>
                <c:pt idx="6">
                  <c:v>140</c:v>
                </c:pt>
                <c:pt idx="7">
                  <c:v>165</c:v>
                </c:pt>
                <c:pt idx="8">
                  <c:v>90</c:v>
                </c:pt>
                <c:pt idx="9">
                  <c:v>125</c:v>
                </c:pt>
                <c:pt idx="10">
                  <c:v>145</c:v>
                </c:pt>
                <c:pt idx="11">
                  <c:v>195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BE-4C1D-9B51-E36D17A2F5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3107840"/>
        <c:axId val="153121920"/>
        <c:axId val="0"/>
      </c:bar3DChart>
      <c:catAx>
        <c:axId val="1531078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/>
            </a:pPr>
            <a:endParaRPr lang="ko-KR"/>
          </a:p>
        </c:txPr>
        <c:crossAx val="153121920"/>
        <c:crosses val="autoZero"/>
        <c:auto val="1"/>
        <c:lblAlgn val="ctr"/>
        <c:lblOffset val="100"/>
        <c:noMultiLvlLbl val="0"/>
      </c:catAx>
      <c:valAx>
        <c:axId val="15312192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531078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571844124579969"/>
          <c:y val="0.17112801240753997"/>
          <c:w val="0.83269639065817413"/>
          <c:h val="0.6948383440706275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cat>
            <c:strRef>
              <c:f>'2023년에너지사용량(공장)'!$A$4:$A$15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'2023년에너지사용량(공장)'!$F$4:$F$15</c:f>
              <c:numCache>
                <c:formatCode>_(* #,##0_);_(* \(#,##0\);_(* "-"_);_(@_)</c:formatCode>
                <c:ptCount val="12"/>
                <c:pt idx="0">
                  <c:v>1184</c:v>
                </c:pt>
                <c:pt idx="1">
                  <c:v>1319</c:v>
                </c:pt>
                <c:pt idx="2">
                  <c:v>1422</c:v>
                </c:pt>
                <c:pt idx="3">
                  <c:v>1743</c:v>
                </c:pt>
                <c:pt idx="4">
                  <c:v>1512</c:v>
                </c:pt>
                <c:pt idx="5">
                  <c:v>1617</c:v>
                </c:pt>
                <c:pt idx="6">
                  <c:v>1680</c:v>
                </c:pt>
                <c:pt idx="7">
                  <c:v>1938</c:v>
                </c:pt>
                <c:pt idx="8">
                  <c:v>1792</c:v>
                </c:pt>
                <c:pt idx="9">
                  <c:v>1743</c:v>
                </c:pt>
                <c:pt idx="10">
                  <c:v>1717</c:v>
                </c:pt>
                <c:pt idx="11">
                  <c:v>1654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F5-404E-98BB-8EEBDCDAA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3130880"/>
        <c:axId val="153132416"/>
        <c:axId val="0"/>
      </c:bar3DChart>
      <c:catAx>
        <c:axId val="1531308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53132416"/>
        <c:crosses val="autoZero"/>
        <c:auto val="1"/>
        <c:lblAlgn val="ctr"/>
        <c:lblOffset val="100"/>
        <c:noMultiLvlLbl val="0"/>
      </c:catAx>
      <c:valAx>
        <c:axId val="15313241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53130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64060</xdr:colOff>
      <xdr:row>17</xdr:row>
      <xdr:rowOff>56029</xdr:rowOff>
    </xdr:from>
    <xdr:to>
      <xdr:col>2</xdr:col>
      <xdr:colOff>941294</xdr:colOff>
      <xdr:row>32</xdr:row>
      <xdr:rowOff>171449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43FAAD7C-2487-49DA-87CE-9F085D1965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974912</xdr:colOff>
      <xdr:row>17</xdr:row>
      <xdr:rowOff>63873</xdr:rowOff>
    </xdr:from>
    <xdr:to>
      <xdr:col>4</xdr:col>
      <xdr:colOff>1271120</xdr:colOff>
      <xdr:row>32</xdr:row>
      <xdr:rowOff>190500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515221B5-705D-4B63-808C-168F86B00D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1323977</xdr:colOff>
      <xdr:row>17</xdr:row>
      <xdr:rowOff>54161</xdr:rowOff>
    </xdr:from>
    <xdr:to>
      <xdr:col>6</xdr:col>
      <xdr:colOff>1255058</xdr:colOff>
      <xdr:row>32</xdr:row>
      <xdr:rowOff>216086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3AF19843-064A-4D4C-8DDF-C9CB6652A4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65555</xdr:colOff>
      <xdr:row>32</xdr:row>
      <xdr:rowOff>208057</xdr:rowOff>
    </xdr:from>
    <xdr:to>
      <xdr:col>2</xdr:col>
      <xdr:colOff>896471</xdr:colOff>
      <xdr:row>48</xdr:row>
      <xdr:rowOff>155389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43E70127-787C-4AA7-849B-C5E10CD716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1299882</xdr:colOff>
      <xdr:row>33</xdr:row>
      <xdr:rowOff>28575</xdr:rowOff>
    </xdr:from>
    <xdr:to>
      <xdr:col>7</xdr:col>
      <xdr:colOff>0</xdr:colOff>
      <xdr:row>48</xdr:row>
      <xdr:rowOff>161925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F8EF7EAB-1E12-4955-A80A-047DB894CF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926541</xdr:colOff>
      <xdr:row>33</xdr:row>
      <xdr:rowOff>2988</xdr:rowOff>
    </xdr:from>
    <xdr:to>
      <xdr:col>4</xdr:col>
      <xdr:colOff>1266265</xdr:colOff>
      <xdr:row>48</xdr:row>
      <xdr:rowOff>145863</xdr:rowOff>
    </xdr:to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FEFC1A66-FC11-4867-AFCB-73DEC45F6C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0.27294</cdr:x>
      <cdr:y>0.02379</cdr:y>
    </cdr:from>
    <cdr:to>
      <cdr:x>0.74643</cdr:x>
      <cdr:y>0.1303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632666" y="79760"/>
          <a:ext cx="2832275" cy="3571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ko-KR" altLang="en-US" sz="1600" b="1"/>
            <a:t>상 하 수 도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0.28177</cdr:x>
      <cdr:y>0.03865</cdr:y>
    </cdr:from>
    <cdr:to>
      <cdr:x>0.85722</cdr:x>
      <cdr:y>0.14361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74003" y="136313"/>
          <a:ext cx="1580724" cy="3701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ko-KR" altLang="en-US" sz="1600" b="1"/>
            <a:t>폐기물처리비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0.17531</cdr:x>
      <cdr:y>0.04523</cdr:y>
    </cdr:from>
    <cdr:to>
      <cdr:x>0.82963</cdr:x>
      <cdr:y>0.18289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0850" y="146049"/>
          <a:ext cx="1682750" cy="444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ko-KR" altLang="en-US" sz="1400" b="1"/>
            <a:t>이동연소</a:t>
          </a:r>
          <a:r>
            <a:rPr lang="en-US" altLang="ko-KR" sz="1400" b="1"/>
            <a:t>(</a:t>
          </a:r>
          <a:r>
            <a:rPr lang="ko-KR" altLang="en-US" sz="1400" b="1"/>
            <a:t>경유</a:t>
          </a:r>
          <a:r>
            <a:rPr lang="en-US" altLang="ko-KR" sz="1400" b="1"/>
            <a:t>)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0.17531</cdr:x>
      <cdr:y>0.04523</cdr:y>
    </cdr:from>
    <cdr:to>
      <cdr:x>0.82963</cdr:x>
      <cdr:y>0.18289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0850" y="146049"/>
          <a:ext cx="1682750" cy="444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en-US" altLang="ko-KR" sz="1400" b="1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0.28249</cdr:x>
      <cdr:y>0.03244</cdr:y>
    </cdr:from>
    <cdr:to>
      <cdr:x>0.92708</cdr:x>
      <cdr:y>0.13895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58850" y="110472"/>
          <a:ext cx="1959747" cy="3627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ko-KR" altLang="en-US" sz="1600" b="1"/>
            <a:t>이동연소</a:t>
          </a:r>
          <a:r>
            <a:rPr lang="en-US" altLang="ko-KR" sz="1600" b="1"/>
            <a:t>(</a:t>
          </a:r>
          <a:r>
            <a:rPr lang="ko-KR" altLang="en-US" sz="1600" b="1"/>
            <a:t>휘발유</a:t>
          </a:r>
          <a:r>
            <a:rPr lang="en-US" altLang="ko-KR" sz="1600" b="1"/>
            <a:t>)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64060</xdr:colOff>
      <xdr:row>17</xdr:row>
      <xdr:rowOff>56029</xdr:rowOff>
    </xdr:from>
    <xdr:to>
      <xdr:col>2</xdr:col>
      <xdr:colOff>941294</xdr:colOff>
      <xdr:row>32</xdr:row>
      <xdr:rowOff>171449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63DD22EE-2AEE-4A2C-A0D3-9CC376A7CD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974912</xdr:colOff>
      <xdr:row>17</xdr:row>
      <xdr:rowOff>63873</xdr:rowOff>
    </xdr:from>
    <xdr:to>
      <xdr:col>4</xdr:col>
      <xdr:colOff>1271120</xdr:colOff>
      <xdr:row>32</xdr:row>
      <xdr:rowOff>190500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55EA0F8-8D53-4FA7-A88B-B68BE85021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1323977</xdr:colOff>
      <xdr:row>17</xdr:row>
      <xdr:rowOff>54161</xdr:rowOff>
    </xdr:from>
    <xdr:to>
      <xdr:col>6</xdr:col>
      <xdr:colOff>1255058</xdr:colOff>
      <xdr:row>32</xdr:row>
      <xdr:rowOff>216086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ADA7626B-5FB5-48BE-BE67-0D6AEDAA9F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65555</xdr:colOff>
      <xdr:row>32</xdr:row>
      <xdr:rowOff>208057</xdr:rowOff>
    </xdr:from>
    <xdr:to>
      <xdr:col>2</xdr:col>
      <xdr:colOff>896471</xdr:colOff>
      <xdr:row>48</xdr:row>
      <xdr:rowOff>155389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A6C52B90-ED86-4C45-B55E-91785243C4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1299882</xdr:colOff>
      <xdr:row>33</xdr:row>
      <xdr:rowOff>28575</xdr:rowOff>
    </xdr:from>
    <xdr:to>
      <xdr:col>7</xdr:col>
      <xdr:colOff>0</xdr:colOff>
      <xdr:row>48</xdr:row>
      <xdr:rowOff>161925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CD083A15-9EE4-494F-9E81-2308B843E8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926541</xdr:colOff>
      <xdr:row>33</xdr:row>
      <xdr:rowOff>2988</xdr:rowOff>
    </xdr:from>
    <xdr:to>
      <xdr:col>4</xdr:col>
      <xdr:colOff>1266265</xdr:colOff>
      <xdr:row>48</xdr:row>
      <xdr:rowOff>145863</xdr:rowOff>
    </xdr:to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5098646-EB54-4DA8-BCFC-FB342383EF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0.27294</cdr:x>
      <cdr:y>0.02379</cdr:y>
    </cdr:from>
    <cdr:to>
      <cdr:x>0.74643</cdr:x>
      <cdr:y>0.1303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632666" y="79760"/>
          <a:ext cx="2832275" cy="3571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ko-KR" altLang="en-US" sz="1600" b="1"/>
            <a:t>상 하 수 도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0.28177</cdr:x>
      <cdr:y>0.03865</cdr:y>
    </cdr:from>
    <cdr:to>
      <cdr:x>0.85722</cdr:x>
      <cdr:y>0.14361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74003" y="136313"/>
          <a:ext cx="1580724" cy="3701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ko-KR" altLang="en-US" sz="1600" b="1"/>
            <a:t>폐기물처리비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0.17531</cdr:x>
      <cdr:y>0.04523</cdr:y>
    </cdr:from>
    <cdr:to>
      <cdr:x>0.82963</cdr:x>
      <cdr:y>0.18289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0850" y="146049"/>
          <a:ext cx="1682750" cy="444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ko-KR" altLang="en-US" sz="1400" b="1"/>
            <a:t>이동연소</a:t>
          </a:r>
          <a:r>
            <a:rPr lang="en-US" altLang="ko-KR" sz="1400" b="1"/>
            <a:t>(</a:t>
          </a:r>
          <a:r>
            <a:rPr lang="ko-KR" altLang="en-US" sz="1400" b="1"/>
            <a:t>경유</a:t>
          </a:r>
          <a:r>
            <a:rPr lang="en-US" altLang="ko-KR" sz="1400" b="1"/>
            <a:t>)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0.17531</cdr:x>
      <cdr:y>0.04523</cdr:y>
    </cdr:from>
    <cdr:to>
      <cdr:x>0.82963</cdr:x>
      <cdr:y>0.18289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0850" y="146049"/>
          <a:ext cx="1682750" cy="444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en-US" altLang="ko-KR" sz="1400" b="1"/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0.28249</cdr:x>
      <cdr:y>0.03244</cdr:y>
    </cdr:from>
    <cdr:to>
      <cdr:x>0.92708</cdr:x>
      <cdr:y>0.13895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58850" y="110472"/>
          <a:ext cx="1959747" cy="3627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ko-KR" altLang="en-US" sz="1600" b="1"/>
            <a:t>이동연소</a:t>
          </a:r>
          <a:r>
            <a:rPr lang="en-US" altLang="ko-KR" sz="1600" b="1"/>
            <a:t>(</a:t>
          </a:r>
          <a:r>
            <a:rPr lang="ko-KR" altLang="en-US" sz="1600" b="1"/>
            <a:t>휘발유</a:t>
          </a:r>
          <a:r>
            <a:rPr lang="en-US" altLang="ko-KR" sz="1600" b="1"/>
            <a:t>)</a:t>
          </a: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64060</xdr:colOff>
      <xdr:row>17</xdr:row>
      <xdr:rowOff>56029</xdr:rowOff>
    </xdr:from>
    <xdr:to>
      <xdr:col>2</xdr:col>
      <xdr:colOff>941294</xdr:colOff>
      <xdr:row>32</xdr:row>
      <xdr:rowOff>171449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3D13A02D-EA34-47DC-8625-1DA31DEB2D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974912</xdr:colOff>
      <xdr:row>17</xdr:row>
      <xdr:rowOff>63873</xdr:rowOff>
    </xdr:from>
    <xdr:to>
      <xdr:col>4</xdr:col>
      <xdr:colOff>1271120</xdr:colOff>
      <xdr:row>32</xdr:row>
      <xdr:rowOff>190500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5F8D5E17-2A6A-43D6-ABF7-AF02828DE3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1323977</xdr:colOff>
      <xdr:row>17</xdr:row>
      <xdr:rowOff>54161</xdr:rowOff>
    </xdr:from>
    <xdr:to>
      <xdr:col>6</xdr:col>
      <xdr:colOff>1255058</xdr:colOff>
      <xdr:row>32</xdr:row>
      <xdr:rowOff>216086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C1C3905B-B8B3-47A3-B8F8-13DF5D8F88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65555</xdr:colOff>
      <xdr:row>32</xdr:row>
      <xdr:rowOff>208057</xdr:rowOff>
    </xdr:from>
    <xdr:to>
      <xdr:col>2</xdr:col>
      <xdr:colOff>896471</xdr:colOff>
      <xdr:row>48</xdr:row>
      <xdr:rowOff>155389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07A99843-BB50-45F3-BF87-4DE316AA87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1299882</xdr:colOff>
      <xdr:row>33</xdr:row>
      <xdr:rowOff>28575</xdr:rowOff>
    </xdr:from>
    <xdr:to>
      <xdr:col>7</xdr:col>
      <xdr:colOff>0</xdr:colOff>
      <xdr:row>48</xdr:row>
      <xdr:rowOff>161925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6F072916-F778-4E0D-BDD8-805CF8A28A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926541</xdr:colOff>
      <xdr:row>33</xdr:row>
      <xdr:rowOff>2988</xdr:rowOff>
    </xdr:from>
    <xdr:to>
      <xdr:col>4</xdr:col>
      <xdr:colOff>1266265</xdr:colOff>
      <xdr:row>48</xdr:row>
      <xdr:rowOff>145863</xdr:rowOff>
    </xdr:to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4788B71-59B3-4F0E-9FC3-0565F1A059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0.27294</cdr:x>
      <cdr:y>0.02379</cdr:y>
    </cdr:from>
    <cdr:to>
      <cdr:x>0.74643</cdr:x>
      <cdr:y>0.1303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632666" y="79760"/>
          <a:ext cx="2832275" cy="3571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ko-KR" altLang="en-US" sz="1600" b="1"/>
            <a:t>상 하 수 도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0.28177</cdr:x>
      <cdr:y>0.03865</cdr:y>
    </cdr:from>
    <cdr:to>
      <cdr:x>0.85722</cdr:x>
      <cdr:y>0.14361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74003" y="136313"/>
          <a:ext cx="1580724" cy="3701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ko-KR" altLang="en-US" sz="1600" b="1"/>
            <a:t>폐기물처리비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0.17531</cdr:x>
      <cdr:y>0.04523</cdr:y>
    </cdr:from>
    <cdr:to>
      <cdr:x>0.82963</cdr:x>
      <cdr:y>0.18289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0850" y="146049"/>
          <a:ext cx="1682750" cy="444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ko-KR" altLang="en-US" sz="1400" b="1"/>
            <a:t>이동연소</a:t>
          </a:r>
          <a:r>
            <a:rPr lang="en-US" altLang="ko-KR" sz="1400" b="1"/>
            <a:t>(</a:t>
          </a:r>
          <a:r>
            <a:rPr lang="ko-KR" altLang="en-US" sz="1400" b="1"/>
            <a:t>경유</a:t>
          </a:r>
          <a:r>
            <a:rPr lang="en-US" altLang="ko-KR" sz="1400" b="1"/>
            <a:t>)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0.17531</cdr:x>
      <cdr:y>0.04523</cdr:y>
    </cdr:from>
    <cdr:to>
      <cdr:x>0.82963</cdr:x>
      <cdr:y>0.18289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0850" y="146049"/>
          <a:ext cx="1682750" cy="444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en-US" altLang="ko-KR" sz="1400" b="1"/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0.28249</cdr:x>
      <cdr:y>0.03244</cdr:y>
    </cdr:from>
    <cdr:to>
      <cdr:x>0.92708</cdr:x>
      <cdr:y>0.13895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58850" y="110472"/>
          <a:ext cx="1959747" cy="3627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ko-KR" altLang="en-US" sz="1600" b="1"/>
            <a:t>이동연소</a:t>
          </a:r>
          <a:r>
            <a:rPr lang="en-US" altLang="ko-KR" sz="1600" b="1"/>
            <a:t>(</a:t>
          </a:r>
          <a:r>
            <a:rPr lang="ko-KR" altLang="en-US" sz="1600" b="1"/>
            <a:t>휘발유</a:t>
          </a:r>
          <a:r>
            <a:rPr lang="en-US" altLang="ko-KR" sz="1600" b="1"/>
            <a:t>)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TMI\Inventory%20tool\Inventory%20Management(Customer)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TMI\Inventory%20tool\Chemical%20Inventory%20Management%20(Master)-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ZT &amp; Viaform"/>
      <sheetName val="samsung Data"/>
      <sheetName val="Forecast(FG)"/>
      <sheetName val="15"/>
      <sheetName val="23"/>
      <sheetName val="23.1"/>
    </sheetNames>
    <sheetDataSet>
      <sheetData sheetId="0" refreshError="1"/>
      <sheetData sheetId="1">
        <row r="4">
          <cell r="D4">
            <v>2</v>
          </cell>
          <cell r="E4">
            <v>1</v>
          </cell>
        </row>
        <row r="6">
          <cell r="D6">
            <v>1</v>
          </cell>
          <cell r="E6">
            <v>2</v>
          </cell>
        </row>
        <row r="8">
          <cell r="D8">
            <v>3</v>
          </cell>
          <cell r="E8">
            <v>3</v>
          </cell>
        </row>
        <row r="10">
          <cell r="D10">
            <v>4</v>
          </cell>
          <cell r="E10">
            <v>4</v>
          </cell>
        </row>
        <row r="12">
          <cell r="D12">
            <v>7</v>
          </cell>
          <cell r="E12">
            <v>5</v>
          </cell>
        </row>
        <row r="14">
          <cell r="D14">
            <v>8</v>
          </cell>
          <cell r="E14">
            <v>6</v>
          </cell>
        </row>
        <row r="16">
          <cell r="D16">
            <v>9</v>
          </cell>
          <cell r="E16">
            <v>7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TO Item"/>
      <sheetName val="Stock Item"/>
      <sheetName val="Chart Data1"/>
      <sheetName val="Chart Data2"/>
      <sheetName val="Chart Data3"/>
      <sheetName val="Forcast(FG)1"/>
      <sheetName val="Forcast(MG)1"/>
      <sheetName val="Forecast(MG)"/>
      <sheetName val="Forecast(FG)"/>
      <sheetName val="1"/>
      <sheetName val="2"/>
      <sheetName val="3"/>
      <sheetName val="4"/>
      <sheetName val="9.1"/>
      <sheetName val="13"/>
      <sheetName val="9.2"/>
      <sheetName val="15"/>
      <sheetName val="20.1"/>
      <sheetName val="20.2"/>
      <sheetName val="22"/>
      <sheetName val="23"/>
      <sheetName val="23.1"/>
      <sheetName val="23.2"/>
      <sheetName val="23.3"/>
      <sheetName val="24"/>
      <sheetName val="25"/>
      <sheetName val="26"/>
      <sheetName val="27.2"/>
      <sheetName val="28"/>
      <sheetName val="29"/>
      <sheetName val="30"/>
      <sheetName val="31"/>
      <sheetName val="31.1"/>
      <sheetName val="31.2"/>
      <sheetName val="31.3"/>
      <sheetName val="32"/>
      <sheetName val="32.1"/>
      <sheetName val="32.2"/>
      <sheetName val="32.3"/>
      <sheetName val="33"/>
      <sheetName val="33.1"/>
      <sheetName val="33.2"/>
      <sheetName val="33.3"/>
      <sheetName val="33.4"/>
      <sheetName val="33.5"/>
      <sheetName val="34"/>
      <sheetName val="34.1"/>
      <sheetName val="34.2"/>
      <sheetName val="34.3"/>
      <sheetName val="34.4"/>
      <sheetName val="34.5"/>
      <sheetName val="35"/>
      <sheetName val="35.1"/>
      <sheetName val="36"/>
      <sheetName val="37"/>
      <sheetName val="201"/>
      <sheetName val="202"/>
      <sheetName val="205"/>
      <sheetName val="206"/>
      <sheetName val="501"/>
      <sheetName val="1.1"/>
      <sheetName val="2.1"/>
      <sheetName val="3.1"/>
      <sheetName val="4.1"/>
      <sheetName val="32.3 (2)"/>
      <sheetName val="33.5 (2)"/>
      <sheetName val="34.5 (2)"/>
    </sheetNames>
    <sheetDataSet>
      <sheetData sheetId="0" refreshError="1"/>
      <sheetData sheetId="1" refreshError="1"/>
      <sheetData sheetId="2">
        <row r="4">
          <cell r="D4">
            <v>0.66666666666666663</v>
          </cell>
        </row>
        <row r="5">
          <cell r="D5">
            <v>0.66666666666666663</v>
          </cell>
        </row>
        <row r="6">
          <cell r="D6">
            <v>2</v>
          </cell>
        </row>
        <row r="7">
          <cell r="D7">
            <v>0.66666666666666663</v>
          </cell>
        </row>
        <row r="8">
          <cell r="D8">
            <v>0.625</v>
          </cell>
        </row>
        <row r="9">
          <cell r="D9">
            <v>1.5</v>
          </cell>
        </row>
        <row r="10">
          <cell r="D10" t="e">
            <v>#REF!</v>
          </cell>
        </row>
        <row r="11">
          <cell r="D11">
            <v>1.4761904761904763</v>
          </cell>
        </row>
        <row r="12">
          <cell r="D12">
            <v>1</v>
          </cell>
        </row>
        <row r="13">
          <cell r="D13" t="e">
            <v>#REF!</v>
          </cell>
        </row>
        <row r="14">
          <cell r="D14" t="e">
            <v>#REF!</v>
          </cell>
        </row>
        <row r="15">
          <cell r="D15" t="e">
            <v>#DIV/0!</v>
          </cell>
        </row>
        <row r="16">
          <cell r="D16" t="e">
            <v>#DIV/0!</v>
          </cell>
        </row>
        <row r="17">
          <cell r="D17" t="e">
            <v>#DIV/0!</v>
          </cell>
        </row>
        <row r="18">
          <cell r="D18" t="e">
            <v>#DIV/0!</v>
          </cell>
        </row>
        <row r="19">
          <cell r="D19" t="e">
            <v>#REF!</v>
          </cell>
        </row>
        <row r="20">
          <cell r="D20" t="e">
            <v>#REF!</v>
          </cell>
        </row>
        <row r="21">
          <cell r="D21">
            <v>0</v>
          </cell>
        </row>
        <row r="22">
          <cell r="D22">
            <v>2.8</v>
          </cell>
        </row>
        <row r="23">
          <cell r="D23">
            <v>0.33333333333333331</v>
          </cell>
        </row>
        <row r="24">
          <cell r="D24">
            <v>1.3333333333333333</v>
          </cell>
        </row>
        <row r="25">
          <cell r="D25">
            <v>1</v>
          </cell>
        </row>
        <row r="26">
          <cell r="D26">
            <v>9.5238095238095233E-2</v>
          </cell>
        </row>
        <row r="27">
          <cell r="D27">
            <v>2</v>
          </cell>
        </row>
        <row r="28">
          <cell r="D28" t="e">
            <v>#DIV/0!</v>
          </cell>
        </row>
        <row r="29">
          <cell r="D29" t="e">
            <v>#DIV/0!</v>
          </cell>
        </row>
        <row r="30">
          <cell r="D30" t="e">
            <v>#DIV/0!</v>
          </cell>
        </row>
        <row r="31">
          <cell r="D31">
            <v>1.9065420560747663</v>
          </cell>
        </row>
        <row r="32">
          <cell r="D32" t="e">
            <v>#DIV/0!</v>
          </cell>
        </row>
        <row r="33">
          <cell r="D33" t="e">
            <v>#REF!</v>
          </cell>
        </row>
        <row r="34">
          <cell r="D34" t="e">
            <v>#REF!</v>
          </cell>
        </row>
        <row r="35">
          <cell r="D35" t="e">
            <v>#REF!</v>
          </cell>
        </row>
        <row r="36">
          <cell r="D36" t="e">
            <v>#REF!</v>
          </cell>
        </row>
        <row r="37">
          <cell r="D37" t="e">
            <v>#REF!</v>
          </cell>
        </row>
        <row r="38">
          <cell r="D38" t="e">
            <v>#DIV/0!</v>
          </cell>
        </row>
        <row r="39">
          <cell r="D39">
            <v>211.28727272727272</v>
          </cell>
        </row>
        <row r="40">
          <cell r="D40">
            <v>0.26930749501282125</v>
          </cell>
        </row>
        <row r="41">
          <cell r="D41">
            <v>0</v>
          </cell>
        </row>
        <row r="42">
          <cell r="D42" t="e">
            <v>#DIV/0!</v>
          </cell>
        </row>
      </sheetData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/>
      <sheetData sheetId="45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BA3AE-6B34-47AF-BC01-9AAEE09CA991}">
  <sheetPr>
    <tabColor rgb="FF0070C0"/>
    <pageSetUpPr fitToPage="1"/>
  </sheetPr>
  <dimension ref="A1:I17"/>
  <sheetViews>
    <sheetView tabSelected="1" zoomScale="70" zoomScaleNormal="70" workbookViewId="0">
      <selection activeCell="A2" sqref="A2:A3"/>
    </sheetView>
  </sheetViews>
  <sheetFormatPr defaultRowHeight="16.5" x14ac:dyDescent="0.3"/>
  <cols>
    <col min="1" max="1" width="8.875" style="9" customWidth="1"/>
    <col min="2" max="2" width="17.125" style="10" customWidth="1"/>
    <col min="3" max="3" width="17.125" style="11" customWidth="1"/>
    <col min="4" max="5" width="18.25" style="11" customWidth="1"/>
    <col min="6" max="6" width="18.625" style="11" customWidth="1"/>
    <col min="7" max="7" width="16.625" style="11" customWidth="1"/>
  </cols>
  <sheetData>
    <row r="1" spans="1:9" ht="42" customHeight="1" x14ac:dyDescent="0.3">
      <c r="A1" s="69" t="s">
        <v>103</v>
      </c>
      <c r="B1" s="69"/>
      <c r="C1" s="69"/>
      <c r="D1" s="69"/>
      <c r="E1" s="69"/>
      <c r="F1" s="69"/>
      <c r="G1" s="69"/>
    </row>
    <row r="2" spans="1:9" ht="22.5" customHeight="1" x14ac:dyDescent="0.3">
      <c r="A2" s="70" t="s">
        <v>0</v>
      </c>
      <c r="B2" s="50" t="s">
        <v>89</v>
      </c>
      <c r="C2" s="1" t="s">
        <v>1</v>
      </c>
      <c r="D2" s="1" t="s">
        <v>90</v>
      </c>
      <c r="E2" s="1" t="s">
        <v>2</v>
      </c>
      <c r="F2" s="1" t="s">
        <v>3</v>
      </c>
      <c r="G2" s="1" t="s">
        <v>4</v>
      </c>
    </row>
    <row r="3" spans="1:9" ht="22.5" customHeight="1" x14ac:dyDescent="0.3">
      <c r="A3" s="70"/>
      <c r="B3" s="1" t="s">
        <v>6</v>
      </c>
      <c r="C3" s="1" t="s">
        <v>7</v>
      </c>
      <c r="D3" s="1" t="s">
        <v>8</v>
      </c>
      <c r="E3" s="1" t="s">
        <v>9</v>
      </c>
      <c r="F3" s="1" t="s">
        <v>9</v>
      </c>
      <c r="G3" s="1" t="s">
        <v>10</v>
      </c>
    </row>
    <row r="4" spans="1:9" ht="22.5" customHeight="1" x14ac:dyDescent="0.3">
      <c r="A4" s="2" t="s">
        <v>12</v>
      </c>
      <c r="B4" s="3">
        <v>89220</v>
      </c>
      <c r="C4" s="4">
        <v>40</v>
      </c>
      <c r="D4" s="3">
        <v>10000</v>
      </c>
      <c r="E4" s="3">
        <v>2114</v>
      </c>
      <c r="F4" s="3">
        <v>1472</v>
      </c>
      <c r="G4" s="3">
        <v>125</v>
      </c>
    </row>
    <row r="5" spans="1:9" ht="22.5" customHeight="1" x14ac:dyDescent="0.3">
      <c r="A5" s="2" t="s">
        <v>13</v>
      </c>
      <c r="B5" s="3">
        <v>94781</v>
      </c>
      <c r="C5" s="4">
        <v>40</v>
      </c>
      <c r="D5" s="3">
        <v>0</v>
      </c>
      <c r="E5" s="3">
        <v>1377</v>
      </c>
      <c r="F5" s="3">
        <v>971</v>
      </c>
      <c r="G5" s="3">
        <v>190</v>
      </c>
    </row>
    <row r="6" spans="1:9" ht="22.5" customHeight="1" x14ac:dyDescent="0.3">
      <c r="A6" s="2" t="s">
        <v>14</v>
      </c>
      <c r="B6" s="3">
        <v>74337</v>
      </c>
      <c r="C6" s="4">
        <v>40</v>
      </c>
      <c r="D6" s="3">
        <v>5000</v>
      </c>
      <c r="E6" s="3">
        <v>1944</v>
      </c>
      <c r="F6" s="3">
        <v>1162</v>
      </c>
      <c r="G6" s="3">
        <v>140</v>
      </c>
    </row>
    <row r="7" spans="1:9" ht="22.5" customHeight="1" x14ac:dyDescent="0.3">
      <c r="A7" s="2" t="s">
        <v>15</v>
      </c>
      <c r="B7" s="3">
        <v>69258</v>
      </c>
      <c r="C7" s="4">
        <v>40</v>
      </c>
      <c r="D7" s="3">
        <v>10000</v>
      </c>
      <c r="E7" s="3">
        <v>2337</v>
      </c>
      <c r="F7" s="3">
        <v>1340</v>
      </c>
      <c r="G7" s="3">
        <v>170</v>
      </c>
    </row>
    <row r="8" spans="1:9" ht="22.5" customHeight="1" x14ac:dyDescent="0.3">
      <c r="A8" s="2" t="s">
        <v>16</v>
      </c>
      <c r="B8" s="3">
        <v>55444</v>
      </c>
      <c r="C8" s="4">
        <v>40</v>
      </c>
      <c r="D8" s="3">
        <v>3020</v>
      </c>
      <c r="E8" s="3">
        <v>1597</v>
      </c>
      <c r="F8" s="3">
        <v>1182</v>
      </c>
      <c r="G8" s="3">
        <v>175</v>
      </c>
      <c r="I8" s="6"/>
    </row>
    <row r="9" spans="1:9" ht="22.5" customHeight="1" x14ac:dyDescent="0.3">
      <c r="A9" s="2" t="s">
        <v>17</v>
      </c>
      <c r="B9" s="3">
        <v>56097</v>
      </c>
      <c r="C9" s="4">
        <v>47</v>
      </c>
      <c r="D9" s="3">
        <v>10000</v>
      </c>
      <c r="E9" s="3">
        <v>1970</v>
      </c>
      <c r="F9" s="3">
        <v>1027</v>
      </c>
      <c r="G9" s="3">
        <v>130</v>
      </c>
    </row>
    <row r="10" spans="1:9" ht="22.5" customHeight="1" x14ac:dyDescent="0.3">
      <c r="A10" s="2" t="s">
        <v>18</v>
      </c>
      <c r="B10" s="3">
        <v>72093</v>
      </c>
      <c r="C10" s="4">
        <v>40</v>
      </c>
      <c r="D10" s="3">
        <v>5000</v>
      </c>
      <c r="E10" s="3">
        <v>2168</v>
      </c>
      <c r="F10" s="3">
        <v>1576</v>
      </c>
      <c r="G10" s="3">
        <v>165</v>
      </c>
    </row>
    <row r="11" spans="1:9" ht="22.5" customHeight="1" x14ac:dyDescent="0.3">
      <c r="A11" s="2" t="s">
        <v>19</v>
      </c>
      <c r="B11" s="3">
        <v>71621</v>
      </c>
      <c r="C11" s="4">
        <v>40</v>
      </c>
      <c r="D11" s="3">
        <v>5000</v>
      </c>
      <c r="E11" s="3">
        <v>1578</v>
      </c>
      <c r="F11" s="3">
        <v>1021</v>
      </c>
      <c r="G11" s="3">
        <v>145</v>
      </c>
    </row>
    <row r="12" spans="1:9" ht="22.5" customHeight="1" x14ac:dyDescent="0.3">
      <c r="A12" s="2" t="s">
        <v>20</v>
      </c>
      <c r="B12" s="3">
        <v>79161</v>
      </c>
      <c r="C12" s="4">
        <v>40</v>
      </c>
      <c r="D12" s="3">
        <v>0</v>
      </c>
      <c r="E12" s="3">
        <v>2034</v>
      </c>
      <c r="F12" s="3">
        <v>1419</v>
      </c>
      <c r="G12" s="3">
        <v>145</v>
      </c>
    </row>
    <row r="13" spans="1:9" ht="22.5" customHeight="1" x14ac:dyDescent="0.3">
      <c r="A13" s="2" t="s">
        <v>21</v>
      </c>
      <c r="B13" s="3">
        <v>48161</v>
      </c>
      <c r="C13" s="4">
        <v>40</v>
      </c>
      <c r="D13" s="3">
        <v>5000</v>
      </c>
      <c r="E13" s="3">
        <v>2027</v>
      </c>
      <c r="F13" s="3">
        <v>1576</v>
      </c>
      <c r="G13" s="3">
        <v>115</v>
      </c>
    </row>
    <row r="14" spans="1:9" ht="22.5" customHeight="1" x14ac:dyDescent="0.3">
      <c r="A14" s="2" t="s">
        <v>22</v>
      </c>
      <c r="B14" s="3">
        <v>62542</v>
      </c>
      <c r="C14" s="4">
        <v>40</v>
      </c>
      <c r="D14" s="3">
        <v>0</v>
      </c>
      <c r="E14" s="3">
        <v>1550</v>
      </c>
      <c r="F14" s="3">
        <v>1498</v>
      </c>
      <c r="G14" s="3">
        <v>115</v>
      </c>
    </row>
    <row r="15" spans="1:9" ht="22.5" customHeight="1" x14ac:dyDescent="0.3">
      <c r="A15" s="2" t="s">
        <v>23</v>
      </c>
      <c r="B15" s="3">
        <v>67735</v>
      </c>
      <c r="C15" s="4">
        <v>40</v>
      </c>
      <c r="D15" s="3">
        <v>5000</v>
      </c>
      <c r="E15" s="3">
        <v>1639.67</v>
      </c>
      <c r="F15" s="3">
        <v>1652</v>
      </c>
      <c r="G15" s="3">
        <v>150</v>
      </c>
    </row>
    <row r="16" spans="1:9" ht="22.5" customHeight="1" x14ac:dyDescent="0.3">
      <c r="A16" s="7" t="s">
        <v>5</v>
      </c>
      <c r="B16" s="8">
        <f>SUM(B4:B15)</f>
        <v>840450</v>
      </c>
      <c r="C16" s="8">
        <f t="shared" ref="C16:G16" si="0">SUM(C4:C15)</f>
        <v>487</v>
      </c>
      <c r="D16" s="8">
        <f>SUM(D4:D15)</f>
        <v>58020</v>
      </c>
      <c r="E16" s="8">
        <f t="shared" si="0"/>
        <v>22335.67</v>
      </c>
      <c r="F16" s="8">
        <f t="shared" si="0"/>
        <v>15896</v>
      </c>
      <c r="G16" s="8">
        <f t="shared" si="0"/>
        <v>1765</v>
      </c>
    </row>
    <row r="17" spans="1:7" ht="22.5" customHeight="1" x14ac:dyDescent="0.3">
      <c r="A17" s="7" t="s">
        <v>24</v>
      </c>
      <c r="B17" s="8">
        <f t="shared" ref="B17:F17" si="1">AVERAGE(B4:B15)</f>
        <v>70037.5</v>
      </c>
      <c r="C17" s="8">
        <f t="shared" si="1"/>
        <v>40.583333333333336</v>
      </c>
      <c r="D17" s="8">
        <f t="shared" si="1"/>
        <v>4835</v>
      </c>
      <c r="E17" s="8">
        <f t="shared" si="1"/>
        <v>1861.3058333333331</v>
      </c>
      <c r="F17" s="8">
        <f t="shared" si="1"/>
        <v>1324.6666666666667</v>
      </c>
      <c r="G17" s="8">
        <f>AVERAGE(G4:G15)</f>
        <v>147.08333333333334</v>
      </c>
    </row>
  </sheetData>
  <mergeCells count="2">
    <mergeCell ref="A1:G1"/>
    <mergeCell ref="A2:A3"/>
  </mergeCells>
  <phoneticPr fontId="4" type="noConversion"/>
  <printOptions horizontalCentered="1"/>
  <pageMargins left="0.31496062992125984" right="0.31496062992125984" top="0.35433070866141736" bottom="0.35433070866141736" header="0.31496062992125984" footer="0.31496062992125984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A2152-8270-4AB3-90B8-E3A7A113C52C}">
  <sheetPr>
    <tabColor rgb="FF92D050"/>
  </sheetPr>
  <dimension ref="A1:Y60"/>
  <sheetViews>
    <sheetView showGridLines="0" zoomScale="80" zoomScaleNormal="80" workbookViewId="0">
      <pane xSplit="6" ySplit="2" topLeftCell="G18" activePane="bottomRight" state="frozen"/>
      <selection activeCell="H47" sqref="H47:I47"/>
      <selection pane="topRight" activeCell="H47" sqref="H47:I47"/>
      <selection pane="bottomLeft" activeCell="H47" sqref="H47:I47"/>
      <selection pane="bottomRight" activeCell="I20" sqref="I20"/>
    </sheetView>
  </sheetViews>
  <sheetFormatPr defaultRowHeight="16.5" x14ac:dyDescent="0.3"/>
  <cols>
    <col min="2" max="2" width="14.375" bestFit="1" customWidth="1"/>
    <col min="3" max="3" width="16.625" customWidth="1"/>
    <col min="6" max="6" width="10.875" customWidth="1"/>
    <col min="7" max="7" width="12.875" customWidth="1"/>
    <col min="8" max="8" width="12.125" customWidth="1"/>
    <col min="9" max="9" width="17.25" customWidth="1"/>
    <col min="10" max="10" width="15.75" bestFit="1" customWidth="1"/>
    <col min="11" max="11" width="21.375" customWidth="1"/>
  </cols>
  <sheetData>
    <row r="1" spans="1:25" ht="20.25" x14ac:dyDescent="0.3">
      <c r="A1" s="63" t="s">
        <v>25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12"/>
      <c r="Q1" s="12"/>
      <c r="X1" s="13"/>
      <c r="Y1" s="13"/>
    </row>
    <row r="2" spans="1:25" x14ac:dyDescent="0.3">
      <c r="B2" s="64"/>
      <c r="C2" s="64"/>
      <c r="D2" s="64"/>
      <c r="E2" s="65"/>
      <c r="F2" s="65"/>
      <c r="L2" s="12"/>
      <c r="Q2" s="12"/>
      <c r="X2" s="13"/>
      <c r="Y2" s="13"/>
    </row>
    <row r="3" spans="1:25" ht="33.75" customHeight="1" x14ac:dyDescent="0.3">
      <c r="A3" s="14"/>
      <c r="B3" s="15" t="s">
        <v>26</v>
      </c>
      <c r="D3" s="14"/>
      <c r="Q3" s="12"/>
      <c r="X3" s="13"/>
      <c r="Y3" s="13"/>
    </row>
    <row r="4" spans="1:25" ht="17.25" x14ac:dyDescent="0.3">
      <c r="A4" s="14"/>
      <c r="B4" s="16" t="s">
        <v>27</v>
      </c>
      <c r="C4" s="17" t="s">
        <v>28</v>
      </c>
      <c r="D4" s="14"/>
      <c r="G4" s="18"/>
      <c r="Q4" s="12"/>
      <c r="X4" s="13"/>
      <c r="Y4" s="13"/>
    </row>
    <row r="5" spans="1:25" ht="17.25" x14ac:dyDescent="0.3">
      <c r="A5" s="14"/>
      <c r="B5" s="19" t="s">
        <v>29</v>
      </c>
      <c r="C5" s="17" t="s">
        <v>30</v>
      </c>
      <c r="D5" s="14"/>
      <c r="K5" s="12"/>
      <c r="Q5" s="12"/>
      <c r="X5" s="13"/>
      <c r="Y5" s="13"/>
    </row>
    <row r="6" spans="1:25" x14ac:dyDescent="0.3">
      <c r="B6" s="20" t="s">
        <v>31</v>
      </c>
      <c r="C6" t="s">
        <v>32</v>
      </c>
    </row>
    <row r="8" spans="1:25" ht="17.25" x14ac:dyDescent="0.3">
      <c r="A8" s="14" t="s">
        <v>33</v>
      </c>
      <c r="C8" s="12"/>
      <c r="H8" s="12"/>
    </row>
    <row r="9" spans="1:25" x14ac:dyDescent="0.3">
      <c r="C9" s="12"/>
      <c r="H9" s="12"/>
    </row>
    <row r="10" spans="1:25" x14ac:dyDescent="0.3">
      <c r="C10" s="66" t="s">
        <v>34</v>
      </c>
      <c r="D10" s="66"/>
      <c r="E10" s="66"/>
      <c r="F10" s="66" t="s">
        <v>35</v>
      </c>
      <c r="G10" s="67"/>
      <c r="H10" s="12"/>
      <c r="J10" s="68" t="s">
        <v>36</v>
      </c>
      <c r="K10" s="68"/>
    </row>
    <row r="11" spans="1:25" ht="18" x14ac:dyDescent="0.3">
      <c r="B11" s="21" t="s">
        <v>27</v>
      </c>
      <c r="C11" s="22" t="s">
        <v>29</v>
      </c>
      <c r="D11" s="23" t="s">
        <v>37</v>
      </c>
      <c r="E11" s="24" t="s">
        <v>38</v>
      </c>
      <c r="F11" s="25" t="s">
        <v>29</v>
      </c>
      <c r="G11" s="19" t="s">
        <v>39</v>
      </c>
      <c r="H11" s="26" t="s">
        <v>29</v>
      </c>
      <c r="I11" s="27" t="s">
        <v>40</v>
      </c>
      <c r="J11" s="28" t="s">
        <v>41</v>
      </c>
      <c r="K11" s="29" t="s">
        <v>42</v>
      </c>
    </row>
    <row r="12" spans="1:25" ht="18" x14ac:dyDescent="0.3">
      <c r="B12" s="21" t="s">
        <v>43</v>
      </c>
      <c r="C12" s="22" t="s">
        <v>44</v>
      </c>
      <c r="D12" s="23">
        <v>45</v>
      </c>
      <c r="E12" s="24">
        <v>42.3</v>
      </c>
      <c r="F12" s="30" t="s">
        <v>45</v>
      </c>
      <c r="G12" s="31">
        <v>7.3300000000000004E-2</v>
      </c>
      <c r="H12" s="26" t="s">
        <v>46</v>
      </c>
      <c r="I12" s="32">
        <v>0</v>
      </c>
      <c r="J12" s="33">
        <f>I12*D12</f>
        <v>0</v>
      </c>
      <c r="K12" s="34">
        <f>I12*E12*G12</f>
        <v>0</v>
      </c>
    </row>
    <row r="13" spans="1:25" x14ac:dyDescent="0.3">
      <c r="B13" s="35" t="s">
        <v>101</v>
      </c>
      <c r="C13" s="22">
        <v>10453170</v>
      </c>
      <c r="D13" s="23">
        <v>33.5</v>
      </c>
      <c r="E13" s="24">
        <v>31</v>
      </c>
      <c r="F13" s="36">
        <v>5000</v>
      </c>
      <c r="G13" s="31">
        <v>6.93E-2</v>
      </c>
      <c r="H13" s="26" t="s">
        <v>102</v>
      </c>
      <c r="I13" s="32">
        <f>'2025년에너지사용량(공장)'!F16</f>
        <v>15896</v>
      </c>
      <c r="J13" s="33">
        <f>D13*I13</f>
        <v>532516</v>
      </c>
      <c r="K13" s="34">
        <f>E13*G13*I13</f>
        <v>34149.376799999998</v>
      </c>
      <c r="L13">
        <v>115</v>
      </c>
      <c r="M13">
        <v>286000</v>
      </c>
    </row>
    <row r="14" spans="1:25" x14ac:dyDescent="0.3">
      <c r="B14" s="21" t="s">
        <v>50</v>
      </c>
      <c r="C14" s="22" t="s">
        <v>48</v>
      </c>
      <c r="D14" s="23">
        <v>36.799999999999997</v>
      </c>
      <c r="E14" s="24">
        <v>34.299999999999997</v>
      </c>
      <c r="F14" s="53">
        <v>0</v>
      </c>
      <c r="G14" s="54">
        <v>0</v>
      </c>
      <c r="H14" s="26" t="s">
        <v>49</v>
      </c>
      <c r="I14" s="32">
        <v>0</v>
      </c>
      <c r="J14" s="33">
        <f t="shared" ref="J14:J37" si="0">I14*D14</f>
        <v>0</v>
      </c>
      <c r="K14" s="34">
        <f t="shared" ref="K14:K36" si="1">I14*E14*G14</f>
        <v>0</v>
      </c>
    </row>
    <row r="15" spans="1:25" x14ac:dyDescent="0.3">
      <c r="B15" s="21" t="s">
        <v>51</v>
      </c>
      <c r="C15" s="22" t="s">
        <v>48</v>
      </c>
      <c r="D15" s="23">
        <v>37.5</v>
      </c>
      <c r="E15" s="24">
        <v>35</v>
      </c>
      <c r="F15" s="36"/>
      <c r="G15" s="31">
        <v>7.1900000000000006E-2</v>
      </c>
      <c r="H15" s="26" t="s">
        <v>49</v>
      </c>
      <c r="I15" s="32">
        <v>0</v>
      </c>
      <c r="J15" s="33">
        <f t="shared" si="0"/>
        <v>0</v>
      </c>
      <c r="K15" s="34">
        <f t="shared" si="1"/>
        <v>0</v>
      </c>
    </row>
    <row r="16" spans="1:25" x14ac:dyDescent="0.3">
      <c r="B16" s="35" t="s">
        <v>52</v>
      </c>
      <c r="C16" s="22" t="s">
        <v>48</v>
      </c>
      <c r="D16" s="23">
        <v>37.9</v>
      </c>
      <c r="E16" s="24">
        <v>35.4</v>
      </c>
      <c r="F16" s="36"/>
      <c r="G16" s="31">
        <v>7.4099999999999999E-2</v>
      </c>
      <c r="H16" s="26" t="s">
        <v>49</v>
      </c>
      <c r="I16" s="32">
        <f>'2025년에너지사용량(공장)'!E16</f>
        <v>22335.67</v>
      </c>
      <c r="J16" s="33">
        <f>I16*D16</f>
        <v>846521.89299999992</v>
      </c>
      <c r="K16" s="34">
        <f t="shared" si="1"/>
        <v>58589.58940379999</v>
      </c>
    </row>
    <row r="17" spans="2:19" x14ac:dyDescent="0.3">
      <c r="B17" s="21" t="s">
        <v>53</v>
      </c>
      <c r="C17" s="22" t="s">
        <v>48</v>
      </c>
      <c r="D17" s="23">
        <v>38.9</v>
      </c>
      <c r="E17" s="24">
        <v>36.6</v>
      </c>
      <c r="F17" s="36"/>
      <c r="G17" s="31">
        <v>7.4099999999999999E-2</v>
      </c>
      <c r="H17" s="26" t="s">
        <v>49</v>
      </c>
      <c r="I17" s="32">
        <v>0</v>
      </c>
      <c r="J17" s="33">
        <f t="shared" si="0"/>
        <v>0</v>
      </c>
      <c r="K17" s="34">
        <f t="shared" si="1"/>
        <v>0</v>
      </c>
    </row>
    <row r="18" spans="2:19" x14ac:dyDescent="0.3">
      <c r="B18" s="21" t="s">
        <v>54</v>
      </c>
      <c r="C18" s="22" t="s">
        <v>48</v>
      </c>
      <c r="D18" s="23">
        <v>40.4</v>
      </c>
      <c r="E18" s="24">
        <v>38.1</v>
      </c>
      <c r="F18" s="36"/>
      <c r="G18" s="31">
        <v>7.7399999999999997E-2</v>
      </c>
      <c r="H18" s="26" t="s">
        <v>49</v>
      </c>
      <c r="I18" s="32">
        <v>0</v>
      </c>
      <c r="J18" s="33">
        <f t="shared" si="0"/>
        <v>0</v>
      </c>
      <c r="K18" s="34">
        <f t="shared" si="1"/>
        <v>0</v>
      </c>
    </row>
    <row r="19" spans="2:19" x14ac:dyDescent="0.3">
      <c r="B19" s="21" t="s">
        <v>55</v>
      </c>
      <c r="C19" s="22" t="s">
        <v>48</v>
      </c>
      <c r="D19" s="23">
        <v>41.4</v>
      </c>
      <c r="E19" s="24">
        <v>39.1</v>
      </c>
      <c r="F19" s="36"/>
      <c r="G19" s="31">
        <v>7.7399999999999997E-2</v>
      </c>
      <c r="H19" s="26" t="s">
        <v>49</v>
      </c>
      <c r="I19" s="32">
        <v>0</v>
      </c>
      <c r="J19" s="33">
        <f t="shared" si="0"/>
        <v>0</v>
      </c>
      <c r="K19" s="34">
        <f t="shared" si="1"/>
        <v>0</v>
      </c>
    </row>
    <row r="20" spans="2:19" x14ac:dyDescent="0.3">
      <c r="B20" s="35" t="s">
        <v>56</v>
      </c>
      <c r="C20" s="22" t="s">
        <v>44</v>
      </c>
      <c r="D20" s="23">
        <v>50.4</v>
      </c>
      <c r="E20" s="24">
        <v>46.3</v>
      </c>
      <c r="F20" s="36"/>
      <c r="G20" s="37">
        <v>6.3100000000000003E-2</v>
      </c>
      <c r="H20" s="26" t="s">
        <v>46</v>
      </c>
      <c r="I20" s="32">
        <f>'2025년에너지사용량(공장)'!G16</f>
        <v>1765</v>
      </c>
      <c r="J20" s="33">
        <f t="shared" si="0"/>
        <v>88956</v>
      </c>
      <c r="K20" s="34">
        <f>I20*E20*G20</f>
        <v>5156.5004500000005</v>
      </c>
    </row>
    <row r="21" spans="2:19" x14ac:dyDescent="0.3">
      <c r="B21" s="21" t="s">
        <v>57</v>
      </c>
      <c r="C21" s="22" t="s">
        <v>44</v>
      </c>
      <c r="D21" s="23">
        <v>49.6</v>
      </c>
      <c r="E21" s="24">
        <v>45.7</v>
      </c>
      <c r="F21" s="36"/>
      <c r="G21" s="37">
        <v>6.3100000000000003E-2</v>
      </c>
      <c r="H21" s="26" t="s">
        <v>46</v>
      </c>
      <c r="I21" s="32">
        <v>0</v>
      </c>
      <c r="J21" s="33">
        <f t="shared" si="0"/>
        <v>0</v>
      </c>
      <c r="K21" s="34">
        <f t="shared" si="1"/>
        <v>0</v>
      </c>
    </row>
    <row r="22" spans="2:19" x14ac:dyDescent="0.3">
      <c r="B22" s="21" t="s">
        <v>58</v>
      </c>
      <c r="C22" s="22" t="s">
        <v>48</v>
      </c>
      <c r="D22" s="23">
        <v>33.700000000000003</v>
      </c>
      <c r="E22" s="24">
        <v>31.2</v>
      </c>
      <c r="F22" s="36"/>
      <c r="G22" s="31">
        <v>7.3300000000000004E-2</v>
      </c>
      <c r="H22" s="26" t="s">
        <v>49</v>
      </c>
      <c r="I22" s="32">
        <v>0</v>
      </c>
      <c r="J22" s="33">
        <f t="shared" si="0"/>
        <v>0</v>
      </c>
      <c r="K22" s="34">
        <f t="shared" si="1"/>
        <v>0</v>
      </c>
    </row>
    <row r="23" spans="2:19" x14ac:dyDescent="0.3">
      <c r="B23" s="21" t="s">
        <v>59</v>
      </c>
      <c r="C23" s="22" t="s">
        <v>48</v>
      </c>
      <c r="D23" s="23">
        <v>33.299999999999997</v>
      </c>
      <c r="E23" s="24">
        <v>30.8</v>
      </c>
      <c r="F23" s="36"/>
      <c r="G23" s="31">
        <v>7.3300000000000004E-2</v>
      </c>
      <c r="H23" s="26" t="s">
        <v>49</v>
      </c>
      <c r="I23" s="32">
        <v>0</v>
      </c>
      <c r="J23" s="33">
        <f t="shared" si="0"/>
        <v>0</v>
      </c>
      <c r="K23" s="34">
        <f t="shared" si="1"/>
        <v>0</v>
      </c>
    </row>
    <row r="24" spans="2:19" x14ac:dyDescent="0.3">
      <c r="B24" s="21" t="s">
        <v>60</v>
      </c>
      <c r="C24" s="22" t="s">
        <v>48</v>
      </c>
      <c r="D24" s="23">
        <v>36.6</v>
      </c>
      <c r="E24" s="24">
        <v>34.299999999999997</v>
      </c>
      <c r="F24" s="36"/>
      <c r="G24" s="31">
        <v>7.0000000000000007E-2</v>
      </c>
      <c r="H24" s="26" t="s">
        <v>49</v>
      </c>
      <c r="I24" s="32">
        <v>0</v>
      </c>
      <c r="J24" s="33">
        <f t="shared" si="0"/>
        <v>0</v>
      </c>
      <c r="K24" s="34">
        <f t="shared" si="1"/>
        <v>0</v>
      </c>
    </row>
    <row r="25" spans="2:19" x14ac:dyDescent="0.3">
      <c r="B25" s="21" t="s">
        <v>61</v>
      </c>
      <c r="C25" s="22" t="s">
        <v>44</v>
      </c>
      <c r="D25" s="23">
        <v>41.4</v>
      </c>
      <c r="E25" s="24">
        <v>39.1</v>
      </c>
      <c r="F25" s="36"/>
      <c r="G25" s="31">
        <v>8.0699999999999994E-2</v>
      </c>
      <c r="H25" s="26" t="s">
        <v>46</v>
      </c>
      <c r="I25" s="32">
        <v>0</v>
      </c>
      <c r="J25" s="33">
        <f t="shared" si="0"/>
        <v>0</v>
      </c>
      <c r="K25" s="34">
        <f t="shared" si="1"/>
        <v>0</v>
      </c>
    </row>
    <row r="26" spans="2:19" x14ac:dyDescent="0.3">
      <c r="B26" s="21" t="s">
        <v>62</v>
      </c>
      <c r="C26" s="22" t="s">
        <v>48</v>
      </c>
      <c r="D26" s="23">
        <v>38.700000000000003</v>
      </c>
      <c r="E26" s="24">
        <v>36.200000000000003</v>
      </c>
      <c r="F26" s="36"/>
      <c r="G26" s="31">
        <v>7.3300000000000004E-2</v>
      </c>
      <c r="H26" s="26" t="s">
        <v>49</v>
      </c>
      <c r="I26" s="32">
        <v>0</v>
      </c>
      <c r="J26" s="33">
        <f t="shared" si="0"/>
        <v>0</v>
      </c>
      <c r="K26" s="34">
        <f t="shared" si="1"/>
        <v>0</v>
      </c>
    </row>
    <row r="27" spans="2:19" x14ac:dyDescent="0.3">
      <c r="B27" s="21" t="s">
        <v>63</v>
      </c>
      <c r="C27" s="22" t="s">
        <v>44</v>
      </c>
      <c r="D27" s="23">
        <v>33.9</v>
      </c>
      <c r="E27" s="24">
        <v>32.9</v>
      </c>
      <c r="F27" s="36"/>
      <c r="G27" s="31">
        <v>9.7500000000000003E-2</v>
      </c>
      <c r="H27" s="26" t="s">
        <v>46</v>
      </c>
      <c r="I27" s="32">
        <v>0</v>
      </c>
      <c r="J27" s="33">
        <f t="shared" si="0"/>
        <v>0</v>
      </c>
      <c r="K27" s="34">
        <f t="shared" si="1"/>
        <v>0</v>
      </c>
    </row>
    <row r="28" spans="2:19" x14ac:dyDescent="0.3">
      <c r="B28" s="21" t="s">
        <v>64</v>
      </c>
      <c r="C28" s="22" t="s">
        <v>44</v>
      </c>
      <c r="D28" s="23">
        <v>54.5</v>
      </c>
      <c r="E28" s="24">
        <v>49.2</v>
      </c>
      <c r="F28" s="36"/>
      <c r="G28" s="31">
        <v>5.6099999999999997E-2</v>
      </c>
      <c r="H28" s="26" t="s">
        <v>46</v>
      </c>
      <c r="I28" s="32">
        <v>0</v>
      </c>
      <c r="J28" s="33">
        <f t="shared" si="0"/>
        <v>0</v>
      </c>
      <c r="K28" s="34">
        <f t="shared" si="1"/>
        <v>0</v>
      </c>
    </row>
    <row r="29" spans="2:19" x14ac:dyDescent="0.3">
      <c r="B29" s="21" t="s">
        <v>65</v>
      </c>
      <c r="C29" s="22" t="s">
        <v>66</v>
      </c>
      <c r="D29" s="23">
        <v>44.2</v>
      </c>
      <c r="E29" s="24">
        <v>40</v>
      </c>
      <c r="F29" s="36"/>
      <c r="G29" s="31">
        <v>5.6099999999999997E-2</v>
      </c>
      <c r="H29" s="26" t="s">
        <v>67</v>
      </c>
      <c r="I29" s="32">
        <v>0</v>
      </c>
      <c r="J29" s="33">
        <f t="shared" si="0"/>
        <v>0</v>
      </c>
      <c r="K29" s="34">
        <f t="shared" si="1"/>
        <v>0</v>
      </c>
    </row>
    <row r="30" spans="2:19" x14ac:dyDescent="0.3">
      <c r="B30" s="21">
        <v>48504</v>
      </c>
      <c r="C30" s="22">
        <v>12018380</v>
      </c>
      <c r="D30" s="23">
        <v>50</v>
      </c>
      <c r="E30" s="24">
        <v>41340</v>
      </c>
      <c r="F30" s="36"/>
      <c r="G30" s="37">
        <v>6.3100000000000003E-2</v>
      </c>
      <c r="H30" s="26" t="s">
        <v>67</v>
      </c>
      <c r="I30" s="32">
        <v>0</v>
      </c>
      <c r="J30" s="33">
        <f t="shared" si="0"/>
        <v>0</v>
      </c>
      <c r="K30" s="34">
        <f t="shared" si="1"/>
        <v>0</v>
      </c>
      <c r="P30" s="12"/>
      <c r="Q30" s="12"/>
      <c r="R30" s="51"/>
      <c r="S30" s="12"/>
    </row>
    <row r="31" spans="2:19" x14ac:dyDescent="0.3">
      <c r="B31" s="21" t="s">
        <v>69</v>
      </c>
      <c r="C31" s="22" t="s">
        <v>44</v>
      </c>
      <c r="D31" s="23">
        <v>19.5</v>
      </c>
      <c r="E31" s="24">
        <v>19.3</v>
      </c>
      <c r="F31" s="36"/>
      <c r="G31" s="31">
        <v>9.8299999999999998E-2</v>
      </c>
      <c r="H31" s="26" t="s">
        <v>46</v>
      </c>
      <c r="I31" s="32">
        <v>0</v>
      </c>
      <c r="J31" s="33">
        <f t="shared" si="0"/>
        <v>0</v>
      </c>
      <c r="K31" s="34">
        <f t="shared" si="1"/>
        <v>0</v>
      </c>
    </row>
    <row r="32" spans="2:19" x14ac:dyDescent="0.3">
      <c r="B32" s="21" t="s">
        <v>70</v>
      </c>
      <c r="C32" s="22" t="s">
        <v>44</v>
      </c>
      <c r="D32" s="23">
        <v>27.4</v>
      </c>
      <c r="E32" s="24">
        <v>26.8</v>
      </c>
      <c r="F32" s="36"/>
      <c r="G32" s="31">
        <v>0</v>
      </c>
      <c r="H32" s="26" t="s">
        <v>46</v>
      </c>
      <c r="I32" s="32">
        <v>0</v>
      </c>
      <c r="J32" s="33">
        <f t="shared" si="0"/>
        <v>0</v>
      </c>
      <c r="K32" s="34">
        <f t="shared" si="1"/>
        <v>0</v>
      </c>
    </row>
    <row r="33" spans="2:11" x14ac:dyDescent="0.3">
      <c r="B33" s="21" t="s">
        <v>71</v>
      </c>
      <c r="C33" s="22" t="s">
        <v>44</v>
      </c>
      <c r="D33" s="23">
        <v>26</v>
      </c>
      <c r="E33" s="24">
        <v>24.9</v>
      </c>
      <c r="F33" s="36"/>
      <c r="G33" s="31">
        <v>9.4600000000000004E-2</v>
      </c>
      <c r="H33" s="26" t="s">
        <v>46</v>
      </c>
      <c r="I33" s="32">
        <v>0</v>
      </c>
      <c r="J33" s="33">
        <f t="shared" si="0"/>
        <v>0</v>
      </c>
      <c r="K33" s="34">
        <f t="shared" si="1"/>
        <v>0</v>
      </c>
    </row>
    <row r="34" spans="2:11" x14ac:dyDescent="0.3">
      <c r="B34" s="21" t="s">
        <v>72</v>
      </c>
      <c r="C34" s="22" t="s">
        <v>44</v>
      </c>
      <c r="D34" s="23">
        <v>29.3</v>
      </c>
      <c r="E34" s="24">
        <v>28.3</v>
      </c>
      <c r="F34" s="36"/>
      <c r="G34" s="31">
        <v>9.4600000000000004E-2</v>
      </c>
      <c r="H34" s="26" t="s">
        <v>46</v>
      </c>
      <c r="I34" s="32">
        <v>0</v>
      </c>
      <c r="J34" s="33">
        <f t="shared" si="0"/>
        <v>0</v>
      </c>
      <c r="K34" s="34">
        <f t="shared" si="1"/>
        <v>0</v>
      </c>
    </row>
    <row r="35" spans="2:11" x14ac:dyDescent="0.3">
      <c r="B35" s="21" t="s">
        <v>73</v>
      </c>
      <c r="C35" s="22" t="s">
        <v>44</v>
      </c>
      <c r="D35" s="23">
        <v>22.4</v>
      </c>
      <c r="E35" s="24">
        <v>20.9</v>
      </c>
      <c r="F35" s="36"/>
      <c r="G35" s="31">
        <v>9.6100000000000005E-2</v>
      </c>
      <c r="H35" s="26" t="s">
        <v>46</v>
      </c>
      <c r="I35" s="32">
        <v>0</v>
      </c>
      <c r="J35" s="33">
        <f t="shared" si="0"/>
        <v>0</v>
      </c>
      <c r="K35" s="34">
        <f t="shared" si="1"/>
        <v>0</v>
      </c>
    </row>
    <row r="36" spans="2:11" x14ac:dyDescent="0.3">
      <c r="B36" s="21" t="s">
        <v>74</v>
      </c>
      <c r="C36" s="22" t="s">
        <v>44</v>
      </c>
      <c r="D36" s="23">
        <v>29.5</v>
      </c>
      <c r="E36" s="24">
        <v>29.3</v>
      </c>
      <c r="F36" s="38"/>
      <c r="G36" s="31">
        <v>0.107</v>
      </c>
      <c r="H36" s="26" t="s">
        <v>46</v>
      </c>
      <c r="I36" s="32">
        <v>0</v>
      </c>
      <c r="J36" s="33">
        <f t="shared" si="0"/>
        <v>0</v>
      </c>
      <c r="K36" s="34">
        <f t="shared" si="1"/>
        <v>0</v>
      </c>
    </row>
    <row r="37" spans="2:11" ht="18" x14ac:dyDescent="0.3">
      <c r="B37" s="35" t="s">
        <v>75</v>
      </c>
      <c r="C37" s="22" t="s">
        <v>76</v>
      </c>
      <c r="D37" s="23">
        <v>9</v>
      </c>
      <c r="E37" s="24">
        <v>9</v>
      </c>
      <c r="F37" s="39" t="s">
        <v>77</v>
      </c>
      <c r="G37" s="40">
        <f>G38+G39+G40</f>
        <v>0.46625039999999995</v>
      </c>
      <c r="H37" s="26" t="s">
        <v>78</v>
      </c>
      <c r="I37" s="32">
        <f>'2025년에너지사용량(공장)'!B16</f>
        <v>840450</v>
      </c>
      <c r="J37" s="33">
        <f t="shared" si="0"/>
        <v>7564050</v>
      </c>
      <c r="K37" s="41">
        <f>I37*G37</f>
        <v>391860.14867999998</v>
      </c>
    </row>
    <row r="38" spans="2:11" x14ac:dyDescent="0.3">
      <c r="C38" s="12"/>
      <c r="F38" s="42" t="s">
        <v>79</v>
      </c>
      <c r="G38" s="43">
        <f>F45</f>
        <v>0.46529999999999999</v>
      </c>
      <c r="H38" s="17"/>
      <c r="I38" s="44"/>
      <c r="J38" s="45">
        <f>SUM(J12:J37)</f>
        <v>9032043.8929999992</v>
      </c>
      <c r="K38" s="45">
        <f>SUM(K12:K37)</f>
        <v>489755.61533379997</v>
      </c>
    </row>
    <row r="39" spans="2:11" x14ac:dyDescent="0.3">
      <c r="C39" s="12"/>
      <c r="F39" s="42" t="s">
        <v>80</v>
      </c>
      <c r="G39" s="46">
        <f>G45*0.001*21</f>
        <v>1.1340000000000002E-4</v>
      </c>
      <c r="H39" s="12"/>
    </row>
    <row r="40" spans="2:11" x14ac:dyDescent="0.3">
      <c r="C40" s="12"/>
      <c r="F40" s="42" t="s">
        <v>81</v>
      </c>
      <c r="G40" s="46">
        <f>H45*0.001*310</f>
        <v>8.3700000000000018E-4</v>
      </c>
      <c r="H40" s="12"/>
    </row>
    <row r="41" spans="2:11" x14ac:dyDescent="0.3">
      <c r="C41" s="12"/>
      <c r="H41" s="12"/>
    </row>
    <row r="42" spans="2:11" ht="18.75" thickBot="1" x14ac:dyDescent="0.35">
      <c r="C42" s="12"/>
      <c r="D42" s="15"/>
      <c r="F42" s="47" t="s">
        <v>96</v>
      </c>
      <c r="H42" s="12"/>
      <c r="I42" t="s">
        <v>82</v>
      </c>
      <c r="K42" s="55" t="s">
        <v>42</v>
      </c>
    </row>
    <row r="43" spans="2:11" x14ac:dyDescent="0.3">
      <c r="C43" s="12"/>
      <c r="F43" s="48" t="s">
        <v>83</v>
      </c>
      <c r="G43" s="48" t="s">
        <v>84</v>
      </c>
      <c r="H43" s="48" t="s">
        <v>85</v>
      </c>
      <c r="J43" s="56" t="s">
        <v>97</v>
      </c>
      <c r="K43" s="59">
        <f>K13+K16+K20</f>
        <v>97895.466653800002</v>
      </c>
    </row>
    <row r="44" spans="2:11" x14ac:dyDescent="0.3">
      <c r="B44">
        <v>79161</v>
      </c>
      <c r="C44" s="12">
        <v>17580020</v>
      </c>
      <c r="D44">
        <v>87</v>
      </c>
      <c r="E44">
        <v>47780</v>
      </c>
      <c r="F44" s="49" t="s">
        <v>86</v>
      </c>
      <c r="G44" s="49" t="s">
        <v>87</v>
      </c>
      <c r="H44" s="49" t="s">
        <v>88</v>
      </c>
      <c r="J44" s="57" t="s">
        <v>98</v>
      </c>
      <c r="K44" s="60"/>
    </row>
    <row r="45" spans="2:11" x14ac:dyDescent="0.3">
      <c r="B45" s="3">
        <v>48161</v>
      </c>
      <c r="C45" s="3">
        <v>10453170</v>
      </c>
      <c r="D45" s="3">
        <v>52</v>
      </c>
      <c r="E45" s="3">
        <v>40910</v>
      </c>
      <c r="F45" s="49">
        <v>0.46529999999999999</v>
      </c>
      <c r="G45" s="49">
        <v>5.4000000000000003E-3</v>
      </c>
      <c r="H45" s="49">
        <v>2.7000000000000001E-3</v>
      </c>
      <c r="J45" s="57" t="s">
        <v>99</v>
      </c>
      <c r="K45" s="61">
        <f>K37</f>
        <v>391860.14867999998</v>
      </c>
    </row>
    <row r="46" spans="2:11" ht="17.25" thickBot="1" x14ac:dyDescent="0.35">
      <c r="C46" s="12"/>
      <c r="H46" s="12"/>
      <c r="J46" s="58" t="s">
        <v>100</v>
      </c>
      <c r="K46" s="62"/>
    </row>
    <row r="47" spans="2:11" x14ac:dyDescent="0.3">
      <c r="B47">
        <v>67735</v>
      </c>
      <c r="C47">
        <v>15892090</v>
      </c>
      <c r="D47">
        <v>256</v>
      </c>
      <c r="E47">
        <v>73080</v>
      </c>
    </row>
    <row r="60" spans="10:12" x14ac:dyDescent="0.3">
      <c r="J60" t="e">
        <f>H60/D60*100</f>
        <v>#DIV/0!</v>
      </c>
      <c r="L60" s="52" t="s">
        <v>95</v>
      </c>
    </row>
  </sheetData>
  <mergeCells count="8">
    <mergeCell ref="K43:K44"/>
    <mergeCell ref="K45:K46"/>
    <mergeCell ref="A1:K1"/>
    <mergeCell ref="B2:D2"/>
    <mergeCell ref="E2:F2"/>
    <mergeCell ref="C10:E10"/>
    <mergeCell ref="F10:G10"/>
    <mergeCell ref="J10:K10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2E25B-5A2A-4DD7-9F41-A0C057652315}">
  <sheetPr>
    <tabColor rgb="FF0070C0"/>
    <pageSetUpPr fitToPage="1"/>
  </sheetPr>
  <dimension ref="A1:I17"/>
  <sheetViews>
    <sheetView zoomScale="70" zoomScaleNormal="70" workbookViewId="0">
      <selection activeCell="M15" sqref="M15"/>
    </sheetView>
  </sheetViews>
  <sheetFormatPr defaultRowHeight="16.5" x14ac:dyDescent="0.3"/>
  <cols>
    <col min="1" max="1" width="8.875" style="9" customWidth="1"/>
    <col min="2" max="2" width="17.125" style="10" customWidth="1"/>
    <col min="3" max="3" width="17.125" style="11" customWidth="1"/>
    <col min="4" max="5" width="18.25" style="11" customWidth="1"/>
    <col min="6" max="6" width="18.625" style="11" customWidth="1"/>
    <col min="7" max="7" width="16.625" style="11" customWidth="1"/>
  </cols>
  <sheetData>
    <row r="1" spans="1:9" ht="42" customHeight="1" x14ac:dyDescent="0.3">
      <c r="A1" s="69" t="s">
        <v>91</v>
      </c>
      <c r="B1" s="69"/>
      <c r="C1" s="69"/>
      <c r="D1" s="69"/>
      <c r="E1" s="69"/>
      <c r="F1" s="69"/>
      <c r="G1" s="69"/>
    </row>
    <row r="2" spans="1:9" ht="22.5" customHeight="1" x14ac:dyDescent="0.3">
      <c r="A2" s="70" t="s">
        <v>0</v>
      </c>
      <c r="B2" s="50" t="s">
        <v>89</v>
      </c>
      <c r="C2" s="1" t="s">
        <v>1</v>
      </c>
      <c r="D2" s="1" t="s">
        <v>90</v>
      </c>
      <c r="E2" s="1" t="s">
        <v>2</v>
      </c>
      <c r="F2" s="1" t="s">
        <v>3</v>
      </c>
      <c r="G2" s="1" t="s">
        <v>4</v>
      </c>
    </row>
    <row r="3" spans="1:9" ht="22.5" customHeight="1" x14ac:dyDescent="0.3">
      <c r="A3" s="70"/>
      <c r="B3" s="1" t="s">
        <v>6</v>
      </c>
      <c r="C3" s="1" t="s">
        <v>7</v>
      </c>
      <c r="D3" s="1" t="s">
        <v>8</v>
      </c>
      <c r="E3" s="1" t="s">
        <v>9</v>
      </c>
      <c r="F3" s="1" t="s">
        <v>9</v>
      </c>
      <c r="G3" s="1" t="s">
        <v>10</v>
      </c>
    </row>
    <row r="4" spans="1:9" ht="22.5" customHeight="1" x14ac:dyDescent="0.3">
      <c r="A4" s="2" t="s">
        <v>12</v>
      </c>
      <c r="B4" s="3">
        <v>115993</v>
      </c>
      <c r="C4" s="4">
        <v>40</v>
      </c>
      <c r="D4" s="4">
        <v>10000</v>
      </c>
      <c r="E4" s="4">
        <v>2178</v>
      </c>
      <c r="F4" s="4">
        <v>1610</v>
      </c>
      <c r="G4" s="4">
        <v>225</v>
      </c>
    </row>
    <row r="5" spans="1:9" ht="22.5" customHeight="1" x14ac:dyDescent="0.3">
      <c r="A5" s="2" t="s">
        <v>13</v>
      </c>
      <c r="B5" s="3">
        <v>114389</v>
      </c>
      <c r="C5" s="4">
        <v>40</v>
      </c>
      <c r="D5" s="4">
        <v>0</v>
      </c>
      <c r="E5" s="4">
        <v>1876</v>
      </c>
      <c r="F5" s="4">
        <v>1461</v>
      </c>
      <c r="G5" s="4">
        <v>180</v>
      </c>
    </row>
    <row r="6" spans="1:9" ht="22.5" customHeight="1" x14ac:dyDescent="0.3">
      <c r="A6" s="2" t="s">
        <v>14</v>
      </c>
      <c r="B6" s="3">
        <v>100272</v>
      </c>
      <c r="C6" s="4">
        <v>40</v>
      </c>
      <c r="D6" s="4">
        <v>6620</v>
      </c>
      <c r="E6" s="4">
        <v>1829</v>
      </c>
      <c r="F6" s="4">
        <v>1237</v>
      </c>
      <c r="G6" s="4">
        <v>140</v>
      </c>
    </row>
    <row r="7" spans="1:9" ht="22.5" customHeight="1" x14ac:dyDescent="0.3">
      <c r="A7" s="2" t="s">
        <v>15</v>
      </c>
      <c r="B7" s="3">
        <v>79076</v>
      </c>
      <c r="C7" s="4">
        <v>40</v>
      </c>
      <c r="D7" s="4">
        <v>12770</v>
      </c>
      <c r="E7" s="4">
        <v>2058</v>
      </c>
      <c r="F7" s="5">
        <v>1875</v>
      </c>
      <c r="G7" s="4">
        <v>180</v>
      </c>
    </row>
    <row r="8" spans="1:9" ht="22.5" customHeight="1" x14ac:dyDescent="0.3">
      <c r="A8" s="2" t="s">
        <v>16</v>
      </c>
      <c r="B8" s="3">
        <v>54859</v>
      </c>
      <c r="C8" s="4">
        <v>40</v>
      </c>
      <c r="D8" s="4">
        <v>0</v>
      </c>
      <c r="E8" s="4">
        <v>1346</v>
      </c>
      <c r="F8" s="4">
        <v>1532</v>
      </c>
      <c r="G8" s="4">
        <v>135</v>
      </c>
      <c r="I8" s="6"/>
    </row>
    <row r="9" spans="1:9" ht="22.5" customHeight="1" x14ac:dyDescent="0.3">
      <c r="A9" s="2" t="s">
        <v>17</v>
      </c>
      <c r="B9" s="3">
        <v>47640</v>
      </c>
      <c r="C9" s="4">
        <v>47</v>
      </c>
      <c r="D9" s="4">
        <v>20000</v>
      </c>
      <c r="E9" s="4">
        <v>1732</v>
      </c>
      <c r="F9" s="4">
        <v>1805</v>
      </c>
      <c r="G9" s="4">
        <v>110</v>
      </c>
    </row>
    <row r="10" spans="1:9" ht="22.5" customHeight="1" x14ac:dyDescent="0.3">
      <c r="A10" s="2" t="s">
        <v>18</v>
      </c>
      <c r="B10" s="3">
        <v>54697</v>
      </c>
      <c r="C10" s="4">
        <v>40</v>
      </c>
      <c r="D10" s="4">
        <v>5000</v>
      </c>
      <c r="E10" s="4">
        <v>1709</v>
      </c>
      <c r="F10" s="4">
        <v>1533</v>
      </c>
      <c r="G10" s="4">
        <v>110</v>
      </c>
    </row>
    <row r="11" spans="1:9" ht="22.5" customHeight="1" x14ac:dyDescent="0.3">
      <c r="A11" s="2" t="s">
        <v>19</v>
      </c>
      <c r="B11" s="3">
        <v>64627</v>
      </c>
      <c r="C11" s="4">
        <v>40</v>
      </c>
      <c r="D11" s="4">
        <v>0</v>
      </c>
      <c r="E11" s="4">
        <v>1219</v>
      </c>
      <c r="F11" s="4">
        <v>1404</v>
      </c>
      <c r="G11" s="4">
        <v>65</v>
      </c>
    </row>
    <row r="12" spans="1:9" ht="22.5" customHeight="1" x14ac:dyDescent="0.3">
      <c r="A12" s="2" t="s">
        <v>20</v>
      </c>
      <c r="B12" s="3">
        <v>66873</v>
      </c>
      <c r="C12" s="4">
        <v>40</v>
      </c>
      <c r="D12" s="4">
        <v>5000</v>
      </c>
      <c r="E12" s="4">
        <v>1626</v>
      </c>
      <c r="F12" s="4">
        <v>1822</v>
      </c>
      <c r="G12" s="4">
        <v>130</v>
      </c>
    </row>
    <row r="13" spans="1:9" ht="22.5" customHeight="1" x14ac:dyDescent="0.3">
      <c r="A13" s="2" t="s">
        <v>21</v>
      </c>
      <c r="B13" s="3">
        <v>44420</v>
      </c>
      <c r="C13" s="4">
        <v>40</v>
      </c>
      <c r="D13" s="4">
        <v>5000</v>
      </c>
      <c r="E13" s="4">
        <v>1933</v>
      </c>
      <c r="F13" s="4">
        <v>1399</v>
      </c>
      <c r="G13" s="4">
        <v>95</v>
      </c>
    </row>
    <row r="14" spans="1:9" ht="22.5" customHeight="1" x14ac:dyDescent="0.3">
      <c r="A14" s="2" t="s">
        <v>22</v>
      </c>
      <c r="B14" s="3">
        <v>48504</v>
      </c>
      <c r="C14" s="4">
        <v>40</v>
      </c>
      <c r="D14" s="4">
        <v>0</v>
      </c>
      <c r="E14" s="4">
        <v>1717</v>
      </c>
      <c r="F14" s="4">
        <v>1361</v>
      </c>
      <c r="G14" s="4">
        <v>130</v>
      </c>
    </row>
    <row r="15" spans="1:9" ht="22.5" customHeight="1" x14ac:dyDescent="0.3">
      <c r="A15" s="2" t="s">
        <v>23</v>
      </c>
      <c r="B15" s="3">
        <v>66495</v>
      </c>
      <c r="C15" s="4">
        <v>40</v>
      </c>
      <c r="D15" s="4">
        <v>0</v>
      </c>
      <c r="E15" s="4">
        <v>1568</v>
      </c>
      <c r="F15" s="4">
        <v>1212</v>
      </c>
      <c r="G15" s="3">
        <v>155</v>
      </c>
    </row>
    <row r="16" spans="1:9" ht="22.5" customHeight="1" x14ac:dyDescent="0.3">
      <c r="A16" s="7" t="s">
        <v>5</v>
      </c>
      <c r="B16" s="8">
        <f>SUM(B4:B15)</f>
        <v>857845</v>
      </c>
      <c r="C16" s="8">
        <f t="shared" ref="C16:G16" si="0">SUM(C4:C15)</f>
        <v>487</v>
      </c>
      <c r="D16" s="8">
        <f>SUM(D4:D15)</f>
        <v>64390</v>
      </c>
      <c r="E16" s="8">
        <f t="shared" si="0"/>
        <v>20791</v>
      </c>
      <c r="F16" s="8">
        <f t="shared" si="0"/>
        <v>18251</v>
      </c>
      <c r="G16" s="8">
        <f t="shared" si="0"/>
        <v>1655</v>
      </c>
    </row>
    <row r="17" spans="1:7" ht="22.5" customHeight="1" x14ac:dyDescent="0.3">
      <c r="A17" s="7" t="s">
        <v>24</v>
      </c>
      <c r="B17" s="8">
        <f t="shared" ref="B17:F17" si="1">AVERAGE(B4:B15)</f>
        <v>71487.083333333328</v>
      </c>
      <c r="C17" s="8">
        <f t="shared" si="1"/>
        <v>40.583333333333336</v>
      </c>
      <c r="D17" s="8">
        <f t="shared" si="1"/>
        <v>5365.833333333333</v>
      </c>
      <c r="E17" s="8">
        <f t="shared" si="1"/>
        <v>1732.5833333333333</v>
      </c>
      <c r="F17" s="8">
        <f t="shared" si="1"/>
        <v>1520.9166666666667</v>
      </c>
      <c r="G17" s="8">
        <f>AVERAGE(G4:G15)</f>
        <v>137.91666666666666</v>
      </c>
    </row>
  </sheetData>
  <mergeCells count="2">
    <mergeCell ref="A1:G1"/>
    <mergeCell ref="A2:A3"/>
  </mergeCells>
  <phoneticPr fontId="4" type="noConversion"/>
  <printOptions horizontalCentered="1"/>
  <pageMargins left="0.31496062992125984" right="0.31496062992125984" top="0.35433070866141736" bottom="0.35433070866141736" header="0.31496062992125984" footer="0.31496062992125984"/>
  <pageSetup paperSize="9" scale="64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56366-A7AF-4361-9CA4-2AE7D6013B59}">
  <sheetPr>
    <tabColor rgb="FF0070C0"/>
  </sheetPr>
  <dimension ref="A1:Y48"/>
  <sheetViews>
    <sheetView showGridLines="0" zoomScale="85" zoomScaleNormal="85" workbookViewId="0">
      <pane xSplit="6" ySplit="2" topLeftCell="G3" activePane="bottomRight" state="frozen"/>
      <selection activeCell="J3" sqref="J3"/>
      <selection pane="topRight" activeCell="J3" sqref="J3"/>
      <selection pane="bottomLeft" activeCell="J3" sqref="J3"/>
      <selection pane="bottomRight" activeCell="J44" sqref="J44:K48"/>
    </sheetView>
  </sheetViews>
  <sheetFormatPr defaultRowHeight="16.5" x14ac:dyDescent="0.3"/>
  <cols>
    <col min="2" max="2" width="14.375" bestFit="1" customWidth="1"/>
    <col min="6" max="6" width="10.875" customWidth="1"/>
    <col min="7" max="7" width="12.875" customWidth="1"/>
    <col min="8" max="8" width="12.125" customWidth="1"/>
    <col min="9" max="9" width="17.25" customWidth="1"/>
    <col min="10" max="10" width="15.75" bestFit="1" customWidth="1"/>
    <col min="11" max="11" width="21.375" customWidth="1"/>
  </cols>
  <sheetData>
    <row r="1" spans="1:25" ht="20.25" x14ac:dyDescent="0.3">
      <c r="A1" s="63" t="s">
        <v>25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12"/>
      <c r="Q1" s="12"/>
      <c r="X1" s="13"/>
      <c r="Y1" s="13"/>
    </row>
    <row r="2" spans="1:25" x14ac:dyDescent="0.3">
      <c r="B2" s="64"/>
      <c r="C2" s="64"/>
      <c r="D2" s="64"/>
      <c r="E2" s="65"/>
      <c r="F2" s="65"/>
      <c r="L2" s="12"/>
      <c r="Q2" s="12"/>
      <c r="X2" s="13"/>
      <c r="Y2" s="13"/>
    </row>
    <row r="3" spans="1:25" ht="17.25" x14ac:dyDescent="0.3">
      <c r="A3" s="14"/>
      <c r="B3" s="15" t="s">
        <v>26</v>
      </c>
      <c r="D3" s="14"/>
      <c r="Q3" s="12"/>
      <c r="X3" s="13"/>
      <c r="Y3" s="13"/>
    </row>
    <row r="4" spans="1:25" ht="17.25" x14ac:dyDescent="0.3">
      <c r="A4" s="14"/>
      <c r="B4" s="16" t="s">
        <v>27</v>
      </c>
      <c r="C4" s="17" t="s">
        <v>28</v>
      </c>
      <c r="D4" s="14"/>
      <c r="G4" s="18"/>
      <c r="Q4" s="12"/>
      <c r="X4" s="13"/>
      <c r="Y4" s="13"/>
    </row>
    <row r="5" spans="1:25" ht="17.25" x14ac:dyDescent="0.3">
      <c r="A5" s="14"/>
      <c r="B5" s="19" t="s">
        <v>29</v>
      </c>
      <c r="C5" s="17" t="s">
        <v>30</v>
      </c>
      <c r="D5" s="14"/>
      <c r="K5" s="12"/>
      <c r="Q5" s="12"/>
      <c r="X5" s="13"/>
      <c r="Y5" s="13"/>
    </row>
    <row r="6" spans="1:25" x14ac:dyDescent="0.3">
      <c r="B6" s="20" t="s">
        <v>31</v>
      </c>
      <c r="C6" t="s">
        <v>32</v>
      </c>
    </row>
    <row r="8" spans="1:25" ht="17.25" x14ac:dyDescent="0.3">
      <c r="A8" s="14" t="s">
        <v>33</v>
      </c>
      <c r="C8" s="12"/>
      <c r="H8" s="12"/>
    </row>
    <row r="9" spans="1:25" x14ac:dyDescent="0.3">
      <c r="C9" s="12"/>
      <c r="H9" s="12"/>
    </row>
    <row r="10" spans="1:25" x14ac:dyDescent="0.3">
      <c r="C10" s="66" t="s">
        <v>34</v>
      </c>
      <c r="D10" s="66"/>
      <c r="E10" s="66"/>
      <c r="F10" s="66" t="s">
        <v>35</v>
      </c>
      <c r="G10" s="67"/>
      <c r="H10" s="12"/>
      <c r="J10" s="68" t="s">
        <v>36</v>
      </c>
      <c r="K10" s="68"/>
    </row>
    <row r="11" spans="1:25" ht="18" x14ac:dyDescent="0.3">
      <c r="B11" s="21" t="s">
        <v>27</v>
      </c>
      <c r="C11" s="22" t="s">
        <v>29</v>
      </c>
      <c r="D11" s="23" t="s">
        <v>37</v>
      </c>
      <c r="E11" s="24" t="s">
        <v>38</v>
      </c>
      <c r="F11" s="25" t="s">
        <v>29</v>
      </c>
      <c r="G11" s="19" t="s">
        <v>39</v>
      </c>
      <c r="H11" s="26" t="s">
        <v>29</v>
      </c>
      <c r="I11" s="27" t="s">
        <v>40</v>
      </c>
      <c r="J11" s="28" t="s">
        <v>41</v>
      </c>
      <c r="K11" s="29" t="s">
        <v>42</v>
      </c>
    </row>
    <row r="12" spans="1:25" ht="18" x14ac:dyDescent="0.3">
      <c r="B12" s="21" t="s">
        <v>43</v>
      </c>
      <c r="C12" s="22" t="s">
        <v>44</v>
      </c>
      <c r="D12" s="23">
        <v>45</v>
      </c>
      <c r="E12" s="24">
        <v>42.3</v>
      </c>
      <c r="F12" s="30" t="s">
        <v>45</v>
      </c>
      <c r="G12" s="31">
        <v>7.3300000000000004E-2</v>
      </c>
      <c r="H12" s="26" t="s">
        <v>46</v>
      </c>
      <c r="I12" s="32">
        <v>0</v>
      </c>
      <c r="J12" s="33">
        <f>I12*D12</f>
        <v>0</v>
      </c>
      <c r="K12" s="34">
        <f>I12*E12*G12</f>
        <v>0</v>
      </c>
    </row>
    <row r="13" spans="1:25" x14ac:dyDescent="0.3">
      <c r="B13" s="35" t="s">
        <v>47</v>
      </c>
      <c r="C13" s="22" t="s">
        <v>48</v>
      </c>
      <c r="D13" s="23">
        <v>33.5</v>
      </c>
      <c r="E13" s="24">
        <v>31</v>
      </c>
      <c r="F13" s="36"/>
      <c r="G13" s="31">
        <v>6.93E-2</v>
      </c>
      <c r="H13" s="26" t="s">
        <v>49</v>
      </c>
      <c r="I13" s="32">
        <f>'2024년에너지사용량(공장)'!F16</f>
        <v>18251</v>
      </c>
      <c r="J13" s="33">
        <f t="shared" ref="J13:J37" si="0">I13*D13</f>
        <v>611408.5</v>
      </c>
      <c r="K13" s="34">
        <f>I13*E13*G13</f>
        <v>39208.623299999999</v>
      </c>
    </row>
    <row r="14" spans="1:25" x14ac:dyDescent="0.3">
      <c r="B14" s="21" t="s">
        <v>50</v>
      </c>
      <c r="C14" s="22" t="s">
        <v>48</v>
      </c>
      <c r="D14" s="23">
        <v>36.799999999999997</v>
      </c>
      <c r="E14" s="24">
        <v>34.299999999999997</v>
      </c>
      <c r="F14" s="36"/>
      <c r="G14" s="31">
        <v>7.1900000000000006E-2</v>
      </c>
      <c r="H14" s="26" t="s">
        <v>49</v>
      </c>
      <c r="I14" s="32">
        <v>0</v>
      </c>
      <c r="J14" s="33">
        <f t="shared" si="0"/>
        <v>0</v>
      </c>
      <c r="K14" s="34">
        <f t="shared" ref="K14:K36" si="1">I14*E14*G14</f>
        <v>0</v>
      </c>
    </row>
    <row r="15" spans="1:25" x14ac:dyDescent="0.3">
      <c r="B15" s="21" t="s">
        <v>51</v>
      </c>
      <c r="C15" s="22" t="s">
        <v>48</v>
      </c>
      <c r="D15" s="23">
        <v>37.5</v>
      </c>
      <c r="E15" s="24">
        <v>35</v>
      </c>
      <c r="F15" s="36"/>
      <c r="G15" s="31">
        <v>7.1900000000000006E-2</v>
      </c>
      <c r="H15" s="26" t="s">
        <v>49</v>
      </c>
      <c r="I15" s="32">
        <v>0</v>
      </c>
      <c r="J15" s="33">
        <f t="shared" si="0"/>
        <v>0</v>
      </c>
      <c r="K15" s="34">
        <f t="shared" si="1"/>
        <v>0</v>
      </c>
    </row>
    <row r="16" spans="1:25" x14ac:dyDescent="0.3">
      <c r="B16" s="35" t="s">
        <v>52</v>
      </c>
      <c r="C16" s="22" t="s">
        <v>48</v>
      </c>
      <c r="D16" s="23">
        <v>37.9</v>
      </c>
      <c r="E16" s="24">
        <v>35.4</v>
      </c>
      <c r="F16" s="36"/>
      <c r="G16" s="31">
        <v>7.4099999999999999E-2</v>
      </c>
      <c r="H16" s="26" t="s">
        <v>49</v>
      </c>
      <c r="I16" s="32">
        <f>'2024년에너지사용량(공장)'!E16</f>
        <v>20791</v>
      </c>
      <c r="J16" s="33">
        <f t="shared" si="0"/>
        <v>787978.9</v>
      </c>
      <c r="K16" s="34">
        <f t="shared" si="1"/>
        <v>54537.703740000004</v>
      </c>
    </row>
    <row r="17" spans="2:11" x14ac:dyDescent="0.3">
      <c r="B17" s="21" t="s">
        <v>53</v>
      </c>
      <c r="C17" s="22" t="s">
        <v>48</v>
      </c>
      <c r="D17" s="23">
        <v>38.9</v>
      </c>
      <c r="E17" s="24">
        <v>36.6</v>
      </c>
      <c r="F17" s="36"/>
      <c r="G17" s="31">
        <v>7.4099999999999999E-2</v>
      </c>
      <c r="H17" s="26" t="s">
        <v>49</v>
      </c>
      <c r="I17" s="32">
        <v>0</v>
      </c>
      <c r="J17" s="33">
        <f t="shared" si="0"/>
        <v>0</v>
      </c>
      <c r="K17" s="34">
        <f t="shared" si="1"/>
        <v>0</v>
      </c>
    </row>
    <row r="18" spans="2:11" x14ac:dyDescent="0.3">
      <c r="B18" s="21" t="s">
        <v>54</v>
      </c>
      <c r="C18" s="22" t="s">
        <v>48</v>
      </c>
      <c r="D18" s="23">
        <v>40.4</v>
      </c>
      <c r="E18" s="24">
        <v>38.1</v>
      </c>
      <c r="F18" s="36"/>
      <c r="G18" s="31">
        <v>7.7399999999999997E-2</v>
      </c>
      <c r="H18" s="26" t="s">
        <v>49</v>
      </c>
      <c r="I18" s="32">
        <v>0</v>
      </c>
      <c r="J18" s="33">
        <f t="shared" si="0"/>
        <v>0</v>
      </c>
      <c r="K18" s="34">
        <f t="shared" si="1"/>
        <v>0</v>
      </c>
    </row>
    <row r="19" spans="2:11" x14ac:dyDescent="0.3">
      <c r="B19" s="21" t="s">
        <v>55</v>
      </c>
      <c r="C19" s="22" t="s">
        <v>48</v>
      </c>
      <c r="D19" s="23">
        <v>41.4</v>
      </c>
      <c r="E19" s="24">
        <v>39.1</v>
      </c>
      <c r="F19" s="36"/>
      <c r="G19" s="31">
        <v>7.7399999999999997E-2</v>
      </c>
      <c r="H19" s="26" t="s">
        <v>49</v>
      </c>
      <c r="I19" s="32">
        <v>0</v>
      </c>
      <c r="J19" s="33">
        <f t="shared" si="0"/>
        <v>0</v>
      </c>
      <c r="K19" s="34">
        <f t="shared" si="1"/>
        <v>0</v>
      </c>
    </row>
    <row r="20" spans="2:11" x14ac:dyDescent="0.3">
      <c r="B20" s="35" t="s">
        <v>56</v>
      </c>
      <c r="C20" s="22" t="s">
        <v>44</v>
      </c>
      <c r="D20" s="23">
        <v>50.4</v>
      </c>
      <c r="E20" s="24">
        <v>46.3</v>
      </c>
      <c r="F20" s="36"/>
      <c r="G20" s="37">
        <v>6.3100000000000003E-2</v>
      </c>
      <c r="H20" s="26" t="s">
        <v>46</v>
      </c>
      <c r="I20" s="32">
        <f>'2024년에너지사용량(공장)'!G16</f>
        <v>1655</v>
      </c>
      <c r="J20" s="33">
        <f t="shared" si="0"/>
        <v>83412</v>
      </c>
      <c r="K20" s="34">
        <f t="shared" si="1"/>
        <v>4835.1321500000004</v>
      </c>
    </row>
    <row r="21" spans="2:11" x14ac:dyDescent="0.3">
      <c r="B21" s="21" t="s">
        <v>57</v>
      </c>
      <c r="C21" s="22" t="s">
        <v>44</v>
      </c>
      <c r="D21" s="23">
        <v>49.6</v>
      </c>
      <c r="E21" s="24">
        <v>45.7</v>
      </c>
      <c r="F21" s="36"/>
      <c r="G21" s="37">
        <v>6.3100000000000003E-2</v>
      </c>
      <c r="H21" s="26" t="s">
        <v>46</v>
      </c>
      <c r="I21" s="32">
        <v>0</v>
      </c>
      <c r="J21" s="33">
        <f t="shared" si="0"/>
        <v>0</v>
      </c>
      <c r="K21" s="34">
        <f t="shared" si="1"/>
        <v>0</v>
      </c>
    </row>
    <row r="22" spans="2:11" x14ac:dyDescent="0.3">
      <c r="B22" s="21" t="s">
        <v>58</v>
      </c>
      <c r="C22" s="22" t="s">
        <v>48</v>
      </c>
      <c r="D22" s="23">
        <v>33.700000000000003</v>
      </c>
      <c r="E22" s="24">
        <v>31.2</v>
      </c>
      <c r="F22" s="36"/>
      <c r="G22" s="31">
        <v>7.3300000000000004E-2</v>
      </c>
      <c r="H22" s="26" t="s">
        <v>49</v>
      </c>
      <c r="I22" s="32">
        <v>0</v>
      </c>
      <c r="J22" s="33">
        <f t="shared" si="0"/>
        <v>0</v>
      </c>
      <c r="K22" s="34">
        <f t="shared" si="1"/>
        <v>0</v>
      </c>
    </row>
    <row r="23" spans="2:11" x14ac:dyDescent="0.3">
      <c r="B23" s="21" t="s">
        <v>59</v>
      </c>
      <c r="C23" s="22" t="s">
        <v>48</v>
      </c>
      <c r="D23" s="23">
        <v>33.299999999999997</v>
      </c>
      <c r="E23" s="24">
        <v>30.8</v>
      </c>
      <c r="F23" s="36"/>
      <c r="G23" s="31">
        <v>7.3300000000000004E-2</v>
      </c>
      <c r="H23" s="26" t="s">
        <v>49</v>
      </c>
      <c r="I23" s="32">
        <v>0</v>
      </c>
      <c r="J23" s="33">
        <f t="shared" si="0"/>
        <v>0</v>
      </c>
      <c r="K23" s="34">
        <f t="shared" si="1"/>
        <v>0</v>
      </c>
    </row>
    <row r="24" spans="2:11" x14ac:dyDescent="0.3">
      <c r="B24" s="21" t="s">
        <v>60</v>
      </c>
      <c r="C24" s="22" t="s">
        <v>48</v>
      </c>
      <c r="D24" s="23">
        <v>36.6</v>
      </c>
      <c r="E24" s="24">
        <v>34.299999999999997</v>
      </c>
      <c r="F24" s="36"/>
      <c r="G24" s="31">
        <v>7.0000000000000007E-2</v>
      </c>
      <c r="H24" s="26" t="s">
        <v>49</v>
      </c>
      <c r="I24" s="32">
        <v>0</v>
      </c>
      <c r="J24" s="33">
        <f t="shared" si="0"/>
        <v>0</v>
      </c>
      <c r="K24" s="34">
        <f t="shared" si="1"/>
        <v>0</v>
      </c>
    </row>
    <row r="25" spans="2:11" x14ac:dyDescent="0.3">
      <c r="B25" s="21" t="s">
        <v>61</v>
      </c>
      <c r="C25" s="22" t="s">
        <v>44</v>
      </c>
      <c r="D25" s="23">
        <v>41.4</v>
      </c>
      <c r="E25" s="24">
        <v>39.1</v>
      </c>
      <c r="F25" s="36"/>
      <c r="G25" s="31">
        <v>8.0699999999999994E-2</v>
      </c>
      <c r="H25" s="26" t="s">
        <v>46</v>
      </c>
      <c r="I25" s="32">
        <v>0</v>
      </c>
      <c r="J25" s="33">
        <f t="shared" si="0"/>
        <v>0</v>
      </c>
      <c r="K25" s="34">
        <f t="shared" si="1"/>
        <v>0</v>
      </c>
    </row>
    <row r="26" spans="2:11" x14ac:dyDescent="0.3">
      <c r="B26" s="21" t="s">
        <v>62</v>
      </c>
      <c r="C26" s="22" t="s">
        <v>48</v>
      </c>
      <c r="D26" s="23">
        <v>38.700000000000003</v>
      </c>
      <c r="E26" s="24">
        <v>36.200000000000003</v>
      </c>
      <c r="F26" s="36"/>
      <c r="G26" s="31">
        <v>7.3300000000000004E-2</v>
      </c>
      <c r="H26" s="26" t="s">
        <v>49</v>
      </c>
      <c r="I26" s="32">
        <v>0</v>
      </c>
      <c r="J26" s="33">
        <f t="shared" si="0"/>
        <v>0</v>
      </c>
      <c r="K26" s="34">
        <f t="shared" si="1"/>
        <v>0</v>
      </c>
    </row>
    <row r="27" spans="2:11" x14ac:dyDescent="0.3">
      <c r="B27" s="21" t="s">
        <v>63</v>
      </c>
      <c r="C27" s="22" t="s">
        <v>44</v>
      </c>
      <c r="D27" s="23">
        <v>33.9</v>
      </c>
      <c r="E27" s="24">
        <v>32.9</v>
      </c>
      <c r="F27" s="36"/>
      <c r="G27" s="31">
        <v>9.7500000000000003E-2</v>
      </c>
      <c r="H27" s="26" t="s">
        <v>46</v>
      </c>
      <c r="I27" s="32">
        <v>0</v>
      </c>
      <c r="J27" s="33">
        <f t="shared" si="0"/>
        <v>0</v>
      </c>
      <c r="K27" s="34">
        <f t="shared" si="1"/>
        <v>0</v>
      </c>
    </row>
    <row r="28" spans="2:11" x14ac:dyDescent="0.3">
      <c r="B28" s="21" t="s">
        <v>64</v>
      </c>
      <c r="C28" s="22" t="s">
        <v>44</v>
      </c>
      <c r="D28" s="23">
        <v>54.5</v>
      </c>
      <c r="E28" s="24">
        <v>49.2</v>
      </c>
      <c r="F28" s="36"/>
      <c r="G28" s="31">
        <v>5.6099999999999997E-2</v>
      </c>
      <c r="H28" s="26" t="s">
        <v>46</v>
      </c>
      <c r="I28" s="32">
        <v>0</v>
      </c>
      <c r="J28" s="33">
        <f t="shared" si="0"/>
        <v>0</v>
      </c>
      <c r="K28" s="34">
        <f t="shared" si="1"/>
        <v>0</v>
      </c>
    </row>
    <row r="29" spans="2:11" x14ac:dyDescent="0.3">
      <c r="B29" s="21" t="s">
        <v>65</v>
      </c>
      <c r="C29" s="22" t="s">
        <v>66</v>
      </c>
      <c r="D29" s="23">
        <v>44.2</v>
      </c>
      <c r="E29" s="24">
        <v>40</v>
      </c>
      <c r="F29" s="36"/>
      <c r="G29" s="31">
        <v>5.6099999999999997E-2</v>
      </c>
      <c r="H29" s="26" t="s">
        <v>67</v>
      </c>
      <c r="I29" s="32">
        <v>0</v>
      </c>
      <c r="J29" s="33">
        <f t="shared" si="0"/>
        <v>0</v>
      </c>
      <c r="K29" s="34">
        <f t="shared" si="1"/>
        <v>0</v>
      </c>
    </row>
    <row r="30" spans="2:11" x14ac:dyDescent="0.3">
      <c r="B30" s="21" t="s">
        <v>68</v>
      </c>
      <c r="C30" s="22" t="s">
        <v>66</v>
      </c>
      <c r="D30" s="23">
        <v>62.8</v>
      </c>
      <c r="E30" s="24">
        <v>57.8</v>
      </c>
      <c r="F30" s="36"/>
      <c r="G30" s="37">
        <v>6.3100000000000003E-2</v>
      </c>
      <c r="H30" s="26" t="s">
        <v>67</v>
      </c>
      <c r="I30" s="32">
        <v>0</v>
      </c>
      <c r="J30" s="33">
        <f t="shared" si="0"/>
        <v>0</v>
      </c>
      <c r="K30" s="34">
        <f t="shared" si="1"/>
        <v>0</v>
      </c>
    </row>
    <row r="31" spans="2:11" x14ac:dyDescent="0.3">
      <c r="B31" s="21" t="s">
        <v>69</v>
      </c>
      <c r="C31" s="22" t="s">
        <v>44</v>
      </c>
      <c r="D31" s="23">
        <v>19.5</v>
      </c>
      <c r="E31" s="24">
        <v>19.3</v>
      </c>
      <c r="F31" s="36"/>
      <c r="G31" s="31">
        <v>9.8299999999999998E-2</v>
      </c>
      <c r="H31" s="26" t="s">
        <v>46</v>
      </c>
      <c r="I31" s="32">
        <v>0</v>
      </c>
      <c r="J31" s="33">
        <f t="shared" si="0"/>
        <v>0</v>
      </c>
      <c r="K31" s="34">
        <f t="shared" si="1"/>
        <v>0</v>
      </c>
    </row>
    <row r="32" spans="2:11" x14ac:dyDescent="0.3">
      <c r="B32" s="21" t="s">
        <v>70</v>
      </c>
      <c r="C32" s="22" t="s">
        <v>44</v>
      </c>
      <c r="D32" s="23">
        <v>27.4</v>
      </c>
      <c r="E32" s="24">
        <v>26.8</v>
      </c>
      <c r="F32" s="36"/>
      <c r="G32" s="31">
        <v>0</v>
      </c>
      <c r="H32" s="26" t="s">
        <v>46</v>
      </c>
      <c r="I32" s="32">
        <v>0</v>
      </c>
      <c r="J32" s="33">
        <f t="shared" si="0"/>
        <v>0</v>
      </c>
      <c r="K32" s="34">
        <f t="shared" si="1"/>
        <v>0</v>
      </c>
    </row>
    <row r="33" spans="2:11" x14ac:dyDescent="0.3">
      <c r="B33" s="21" t="s">
        <v>71</v>
      </c>
      <c r="C33" s="22" t="s">
        <v>44</v>
      </c>
      <c r="D33" s="23">
        <v>26</v>
      </c>
      <c r="E33" s="24">
        <v>24.9</v>
      </c>
      <c r="F33" s="36"/>
      <c r="G33" s="31">
        <v>9.4600000000000004E-2</v>
      </c>
      <c r="H33" s="26" t="s">
        <v>46</v>
      </c>
      <c r="I33" s="32">
        <v>0</v>
      </c>
      <c r="J33" s="33">
        <f t="shared" si="0"/>
        <v>0</v>
      </c>
      <c r="K33" s="34">
        <f t="shared" si="1"/>
        <v>0</v>
      </c>
    </row>
    <row r="34" spans="2:11" x14ac:dyDescent="0.3">
      <c r="B34" s="21" t="s">
        <v>72</v>
      </c>
      <c r="C34" s="22" t="s">
        <v>44</v>
      </c>
      <c r="D34" s="23">
        <v>29.3</v>
      </c>
      <c r="E34" s="24">
        <v>28.3</v>
      </c>
      <c r="F34" s="36"/>
      <c r="G34" s="31">
        <v>9.4600000000000004E-2</v>
      </c>
      <c r="H34" s="26" t="s">
        <v>46</v>
      </c>
      <c r="I34" s="32">
        <v>0</v>
      </c>
      <c r="J34" s="33">
        <f t="shared" si="0"/>
        <v>0</v>
      </c>
      <c r="K34" s="34">
        <f t="shared" si="1"/>
        <v>0</v>
      </c>
    </row>
    <row r="35" spans="2:11" x14ac:dyDescent="0.3">
      <c r="B35" s="21" t="s">
        <v>73</v>
      </c>
      <c r="C35" s="22" t="s">
        <v>44</v>
      </c>
      <c r="D35" s="23">
        <v>22.4</v>
      </c>
      <c r="E35" s="24">
        <v>20.9</v>
      </c>
      <c r="F35" s="36"/>
      <c r="G35" s="31">
        <v>9.6100000000000005E-2</v>
      </c>
      <c r="H35" s="26" t="s">
        <v>46</v>
      </c>
      <c r="I35" s="32">
        <v>0</v>
      </c>
      <c r="J35" s="33">
        <f t="shared" si="0"/>
        <v>0</v>
      </c>
      <c r="K35" s="34">
        <f t="shared" si="1"/>
        <v>0</v>
      </c>
    </row>
    <row r="36" spans="2:11" x14ac:dyDescent="0.3">
      <c r="B36" s="21" t="s">
        <v>74</v>
      </c>
      <c r="C36" s="22" t="s">
        <v>44</v>
      </c>
      <c r="D36" s="23">
        <v>29.5</v>
      </c>
      <c r="E36" s="24">
        <v>29.3</v>
      </c>
      <c r="F36" s="38"/>
      <c r="G36" s="31">
        <v>0.107</v>
      </c>
      <c r="H36" s="26" t="s">
        <v>46</v>
      </c>
      <c r="I36" s="32">
        <v>0</v>
      </c>
      <c r="J36" s="33">
        <f t="shared" si="0"/>
        <v>0</v>
      </c>
      <c r="K36" s="34">
        <f t="shared" si="1"/>
        <v>0</v>
      </c>
    </row>
    <row r="37" spans="2:11" ht="18" x14ac:dyDescent="0.3">
      <c r="B37" s="35" t="s">
        <v>75</v>
      </c>
      <c r="C37" s="22" t="s">
        <v>76</v>
      </c>
      <c r="D37" s="23">
        <v>9</v>
      </c>
      <c r="E37" s="24">
        <v>9</v>
      </c>
      <c r="F37" s="39" t="s">
        <v>77</v>
      </c>
      <c r="G37" s="40">
        <f>G38+G39+G40</f>
        <v>0.4780625</v>
      </c>
      <c r="H37" s="26" t="s">
        <v>78</v>
      </c>
      <c r="I37" s="32">
        <f>'2024년에너지사용량(공장)'!B16</f>
        <v>857845</v>
      </c>
      <c r="J37" s="33">
        <f t="shared" si="0"/>
        <v>7720605</v>
      </c>
      <c r="K37" s="41">
        <f>I37*G37</f>
        <v>410103.52531250002</v>
      </c>
    </row>
    <row r="38" spans="2:11" x14ac:dyDescent="0.3">
      <c r="C38" s="12"/>
      <c r="F38" s="42" t="s">
        <v>79</v>
      </c>
      <c r="G38" s="43">
        <f>F45</f>
        <v>0.47470000000000001</v>
      </c>
      <c r="H38" s="17"/>
      <c r="I38" s="44"/>
      <c r="J38" s="45">
        <f>SUM(J12:J37)</f>
        <v>9203404.4000000004</v>
      </c>
      <c r="K38" s="45">
        <f>SUM(K12:K37)</f>
        <v>508684.98450250004</v>
      </c>
    </row>
    <row r="39" spans="2:11" x14ac:dyDescent="0.3">
      <c r="C39" s="12"/>
      <c r="F39" s="42" t="s">
        <v>80</v>
      </c>
      <c r="G39" s="46">
        <f>G45*0.001*21</f>
        <v>2.6250000000000004E-4</v>
      </c>
      <c r="H39" s="12"/>
    </row>
    <row r="40" spans="2:11" x14ac:dyDescent="0.3">
      <c r="C40" s="12"/>
      <c r="F40" s="42" t="s">
        <v>81</v>
      </c>
      <c r="G40" s="46">
        <f>H45*0.001*310</f>
        <v>3.1000000000000003E-3</v>
      </c>
      <c r="H40" s="12"/>
    </row>
    <row r="41" spans="2:11" x14ac:dyDescent="0.3">
      <c r="C41" s="12"/>
      <c r="H41" s="12"/>
    </row>
    <row r="42" spans="2:11" x14ac:dyDescent="0.3">
      <c r="C42" s="12"/>
      <c r="D42" s="15"/>
      <c r="F42" s="47" t="s">
        <v>93</v>
      </c>
      <c r="H42" s="12"/>
      <c r="I42" t="s">
        <v>94</v>
      </c>
    </row>
    <row r="43" spans="2:11" x14ac:dyDescent="0.3">
      <c r="C43" s="12"/>
      <c r="F43" s="48" t="s">
        <v>83</v>
      </c>
      <c r="G43" s="48" t="s">
        <v>84</v>
      </c>
      <c r="H43" s="48" t="s">
        <v>85</v>
      </c>
    </row>
    <row r="44" spans="2:11" ht="18.75" thickBot="1" x14ac:dyDescent="0.35">
      <c r="C44" s="12"/>
      <c r="F44" s="49" t="s">
        <v>86</v>
      </c>
      <c r="G44" s="49" t="s">
        <v>87</v>
      </c>
      <c r="H44" s="49" t="s">
        <v>88</v>
      </c>
      <c r="K44" s="55" t="s">
        <v>42</v>
      </c>
    </row>
    <row r="45" spans="2:11" x14ac:dyDescent="0.3">
      <c r="C45" s="12"/>
      <c r="F45" s="49">
        <v>0.47470000000000001</v>
      </c>
      <c r="G45" s="49">
        <v>1.2500000000000001E-2</v>
      </c>
      <c r="H45" s="49">
        <v>0.01</v>
      </c>
      <c r="J45" s="56" t="s">
        <v>97</v>
      </c>
      <c r="K45" s="59">
        <f>SUM(F45:J45,K13,K16,K20)</f>
        <v>98581.956390000007</v>
      </c>
    </row>
    <row r="46" spans="2:11" x14ac:dyDescent="0.3">
      <c r="C46" s="12"/>
      <c r="H46" s="12"/>
      <c r="J46" s="57" t="s">
        <v>98</v>
      </c>
      <c r="K46" s="60"/>
    </row>
    <row r="47" spans="2:11" x14ac:dyDescent="0.3">
      <c r="J47" s="57" t="s">
        <v>99</v>
      </c>
      <c r="K47" s="61">
        <f>K37</f>
        <v>410103.52531250002</v>
      </c>
    </row>
    <row r="48" spans="2:11" ht="17.25" thickBot="1" x14ac:dyDescent="0.35">
      <c r="J48" s="58" t="s">
        <v>100</v>
      </c>
      <c r="K48" s="62"/>
    </row>
  </sheetData>
  <mergeCells count="8">
    <mergeCell ref="K45:K46"/>
    <mergeCell ref="K47:K48"/>
    <mergeCell ref="A1:K1"/>
    <mergeCell ref="B2:D2"/>
    <mergeCell ref="E2:F2"/>
    <mergeCell ref="C10:E10"/>
    <mergeCell ref="F10:G10"/>
    <mergeCell ref="J10:K10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21A9E-B02D-4165-82D9-995101078461}">
  <sheetPr>
    <tabColor rgb="FF00B050"/>
    <pageSetUpPr fitToPage="1"/>
  </sheetPr>
  <dimension ref="A1:J17"/>
  <sheetViews>
    <sheetView zoomScale="70" zoomScaleNormal="70" workbookViewId="0">
      <selection activeCell="P13" sqref="P13"/>
    </sheetView>
  </sheetViews>
  <sheetFormatPr defaultRowHeight="16.5" x14ac:dyDescent="0.3"/>
  <cols>
    <col min="1" max="1" width="8.875" style="9" customWidth="1"/>
    <col min="2" max="2" width="17.125" style="10" customWidth="1"/>
    <col min="3" max="3" width="17.125" style="11" customWidth="1"/>
    <col min="4" max="5" width="18.25" style="11" customWidth="1"/>
    <col min="6" max="6" width="18.625" style="11" customWidth="1"/>
    <col min="7" max="7" width="16.625" style="11" customWidth="1"/>
  </cols>
  <sheetData>
    <row r="1" spans="1:10" ht="42" customHeight="1" x14ac:dyDescent="0.3">
      <c r="A1" s="69" t="s">
        <v>92</v>
      </c>
      <c r="B1" s="69"/>
      <c r="C1" s="69"/>
      <c r="D1" s="69"/>
      <c r="E1" s="69"/>
      <c r="F1" s="69"/>
      <c r="G1" s="69"/>
    </row>
    <row r="2" spans="1:10" ht="22.5" customHeight="1" x14ac:dyDescent="0.3">
      <c r="A2" s="70" t="s">
        <v>0</v>
      </c>
      <c r="B2" s="50" t="s">
        <v>89</v>
      </c>
      <c r="C2" s="1" t="s">
        <v>1</v>
      </c>
      <c r="D2" s="1" t="s">
        <v>90</v>
      </c>
      <c r="E2" s="1" t="s">
        <v>2</v>
      </c>
      <c r="F2" s="1" t="s">
        <v>3</v>
      </c>
      <c r="G2" s="1" t="s">
        <v>4</v>
      </c>
    </row>
    <row r="3" spans="1:10" ht="22.5" customHeight="1" x14ac:dyDescent="0.3">
      <c r="A3" s="70"/>
      <c r="B3" s="1" t="s">
        <v>6</v>
      </c>
      <c r="C3" s="1" t="s">
        <v>7</v>
      </c>
      <c r="D3" s="1" t="s">
        <v>8</v>
      </c>
      <c r="E3" s="1" t="s">
        <v>9</v>
      </c>
      <c r="F3" s="1" t="s">
        <v>9</v>
      </c>
      <c r="G3" s="1" t="s">
        <v>10</v>
      </c>
      <c r="J3" t="s">
        <v>11</v>
      </c>
    </row>
    <row r="4" spans="1:10" ht="22.5" customHeight="1" x14ac:dyDescent="0.3">
      <c r="A4" s="2" t="s">
        <v>12</v>
      </c>
      <c r="B4" s="3">
        <v>79805</v>
      </c>
      <c r="C4" s="4">
        <v>40</v>
      </c>
      <c r="D4" s="4">
        <v>0</v>
      </c>
      <c r="E4" s="4">
        <v>1391</v>
      </c>
      <c r="F4" s="4">
        <v>1184</v>
      </c>
      <c r="G4" s="4">
        <v>145</v>
      </c>
    </row>
    <row r="5" spans="1:10" ht="22.5" customHeight="1" x14ac:dyDescent="0.3">
      <c r="A5" s="2" t="s">
        <v>13</v>
      </c>
      <c r="B5" s="3">
        <v>74060</v>
      </c>
      <c r="C5" s="4">
        <v>40</v>
      </c>
      <c r="D5" s="4">
        <v>20000</v>
      </c>
      <c r="E5" s="4">
        <v>1400</v>
      </c>
      <c r="F5" s="4">
        <v>1319</v>
      </c>
      <c r="G5" s="4">
        <v>125</v>
      </c>
    </row>
    <row r="6" spans="1:10" ht="22.5" customHeight="1" x14ac:dyDescent="0.3">
      <c r="A6" s="2" t="s">
        <v>14</v>
      </c>
      <c r="B6" s="3">
        <v>64704</v>
      </c>
      <c r="C6" s="4">
        <v>40</v>
      </c>
      <c r="D6" s="4">
        <v>30000</v>
      </c>
      <c r="E6" s="4">
        <v>1127</v>
      </c>
      <c r="F6" s="4">
        <v>1422</v>
      </c>
      <c r="G6" s="4">
        <v>175</v>
      </c>
    </row>
    <row r="7" spans="1:10" ht="22.5" customHeight="1" x14ac:dyDescent="0.3">
      <c r="A7" s="2" t="s">
        <v>15</v>
      </c>
      <c r="B7" s="3">
        <v>53778</v>
      </c>
      <c r="C7" s="4">
        <v>40</v>
      </c>
      <c r="D7" s="4">
        <v>0</v>
      </c>
      <c r="E7" s="4">
        <v>1132</v>
      </c>
      <c r="F7" s="5">
        <v>1743</v>
      </c>
      <c r="G7" s="4">
        <v>100</v>
      </c>
    </row>
    <row r="8" spans="1:10" ht="22.5" customHeight="1" x14ac:dyDescent="0.3">
      <c r="A8" s="2" t="s">
        <v>16</v>
      </c>
      <c r="B8" s="3">
        <v>52152</v>
      </c>
      <c r="C8" s="4">
        <v>40</v>
      </c>
      <c r="D8" s="4">
        <v>5000</v>
      </c>
      <c r="E8" s="4">
        <v>1314</v>
      </c>
      <c r="F8" s="4">
        <v>1512</v>
      </c>
      <c r="G8" s="4">
        <v>175</v>
      </c>
      <c r="I8" s="6"/>
    </row>
    <row r="9" spans="1:10" ht="22.5" customHeight="1" x14ac:dyDescent="0.3">
      <c r="A9" s="2" t="s">
        <v>17</v>
      </c>
      <c r="B9" s="3">
        <v>73272</v>
      </c>
      <c r="C9" s="4">
        <v>40</v>
      </c>
      <c r="D9" s="4">
        <v>5000</v>
      </c>
      <c r="E9" s="4">
        <v>1484</v>
      </c>
      <c r="F9" s="4">
        <v>1617</v>
      </c>
      <c r="G9" s="4">
        <v>195</v>
      </c>
    </row>
    <row r="10" spans="1:10" ht="22.5" customHeight="1" x14ac:dyDescent="0.3">
      <c r="A10" s="2" t="s">
        <v>18</v>
      </c>
      <c r="B10" s="3">
        <v>81816</v>
      </c>
      <c r="C10" s="4">
        <v>40</v>
      </c>
      <c r="D10" s="4">
        <v>0</v>
      </c>
      <c r="E10" s="4">
        <v>2109</v>
      </c>
      <c r="F10" s="4">
        <v>1680</v>
      </c>
      <c r="G10" s="4">
        <v>140</v>
      </c>
    </row>
    <row r="11" spans="1:10" ht="22.5" customHeight="1" x14ac:dyDescent="0.3">
      <c r="A11" s="2" t="s">
        <v>19</v>
      </c>
      <c r="B11" s="3">
        <v>81523</v>
      </c>
      <c r="C11" s="4">
        <v>40</v>
      </c>
      <c r="D11" s="4">
        <v>5000</v>
      </c>
      <c r="E11" s="4">
        <v>1564</v>
      </c>
      <c r="F11" s="4">
        <v>1938</v>
      </c>
      <c r="G11" s="4">
        <v>165</v>
      </c>
    </row>
    <row r="12" spans="1:10" ht="22.5" customHeight="1" x14ac:dyDescent="0.3">
      <c r="A12" s="2" t="s">
        <v>20</v>
      </c>
      <c r="B12" s="3">
        <v>89241</v>
      </c>
      <c r="C12" s="4">
        <v>40</v>
      </c>
      <c r="D12" s="4">
        <v>10000</v>
      </c>
      <c r="E12" s="4">
        <v>1632</v>
      </c>
      <c r="F12" s="4">
        <v>1792</v>
      </c>
      <c r="G12" s="4">
        <v>90</v>
      </c>
    </row>
    <row r="13" spans="1:10" ht="22.5" customHeight="1" x14ac:dyDescent="0.3">
      <c r="A13" s="2" t="s">
        <v>21</v>
      </c>
      <c r="B13" s="3">
        <v>50737</v>
      </c>
      <c r="C13" s="4">
        <v>40</v>
      </c>
      <c r="D13" s="4">
        <v>5000</v>
      </c>
      <c r="E13" s="4">
        <v>1739</v>
      </c>
      <c r="F13" s="4">
        <v>1743</v>
      </c>
      <c r="G13" s="4">
        <v>125</v>
      </c>
    </row>
    <row r="14" spans="1:10" ht="22.5" customHeight="1" x14ac:dyDescent="0.3">
      <c r="A14" s="2" t="s">
        <v>22</v>
      </c>
      <c r="B14" s="3">
        <v>71995</v>
      </c>
      <c r="C14" s="4">
        <v>40</v>
      </c>
      <c r="D14" s="4">
        <v>10000</v>
      </c>
      <c r="E14" s="4">
        <v>1692</v>
      </c>
      <c r="F14" s="4">
        <v>1717</v>
      </c>
      <c r="G14" s="4">
        <v>145</v>
      </c>
    </row>
    <row r="15" spans="1:10" ht="22.5" customHeight="1" x14ac:dyDescent="0.3">
      <c r="A15" s="2" t="s">
        <v>23</v>
      </c>
      <c r="B15" s="3">
        <v>102134</v>
      </c>
      <c r="C15" s="4">
        <v>40</v>
      </c>
      <c r="D15" s="4">
        <v>5000</v>
      </c>
      <c r="E15" s="4">
        <v>1847</v>
      </c>
      <c r="F15" s="4">
        <v>1654</v>
      </c>
      <c r="G15" s="3">
        <v>195</v>
      </c>
    </row>
    <row r="16" spans="1:10" ht="22.5" customHeight="1" x14ac:dyDescent="0.3">
      <c r="A16" s="7" t="s">
        <v>5</v>
      </c>
      <c r="B16" s="8">
        <f>SUM(B4:B15)</f>
        <v>875217</v>
      </c>
      <c r="C16" s="8">
        <f t="shared" ref="C16:G16" si="0">SUM(C4:C15)</f>
        <v>480</v>
      </c>
      <c r="D16" s="8">
        <f>SUM(D4:D15)</f>
        <v>95000</v>
      </c>
      <c r="E16" s="8">
        <f t="shared" si="0"/>
        <v>18431</v>
      </c>
      <c r="F16" s="8">
        <f t="shared" si="0"/>
        <v>19321</v>
      </c>
      <c r="G16" s="8">
        <f t="shared" si="0"/>
        <v>1775</v>
      </c>
    </row>
    <row r="17" spans="1:7" ht="22.5" customHeight="1" x14ac:dyDescent="0.3">
      <c r="A17" s="7" t="s">
        <v>24</v>
      </c>
      <c r="B17" s="8">
        <f t="shared" ref="B17:F17" si="1">AVERAGE(B4:B15)</f>
        <v>72934.75</v>
      </c>
      <c r="C17" s="8">
        <f t="shared" si="1"/>
        <v>40</v>
      </c>
      <c r="D17" s="8">
        <f t="shared" si="1"/>
        <v>7916.666666666667</v>
      </c>
      <c r="E17" s="8">
        <f t="shared" si="1"/>
        <v>1535.9166666666667</v>
      </c>
      <c r="F17" s="8">
        <f t="shared" si="1"/>
        <v>1610.0833333333333</v>
      </c>
      <c r="G17" s="8">
        <f>AVERAGE(G4:G15)</f>
        <v>147.91666666666666</v>
      </c>
    </row>
  </sheetData>
  <mergeCells count="2">
    <mergeCell ref="A1:G1"/>
    <mergeCell ref="A2:A3"/>
  </mergeCells>
  <phoneticPr fontId="4" type="noConversion"/>
  <printOptions horizontalCentered="1"/>
  <pageMargins left="0.31496062992125984" right="0.31496062992125984" top="0.35433070866141736" bottom="0.35433070866141736" header="0.31496062992125984" footer="0.31496062992125984"/>
  <pageSetup paperSize="9" scale="64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ADD76-9718-45D0-BB98-200EB83BD5F5}">
  <sheetPr>
    <tabColor rgb="FF00B050"/>
  </sheetPr>
  <dimension ref="A1:Y48"/>
  <sheetViews>
    <sheetView showGridLines="0" zoomScale="85" zoomScaleNormal="85" workbookViewId="0">
      <pane xSplit="6" ySplit="2" topLeftCell="G21" activePane="bottomRight" state="frozen"/>
      <selection activeCell="J3" sqref="J3"/>
      <selection pane="topRight" activeCell="J3" sqref="J3"/>
      <selection pane="bottomLeft" activeCell="J3" sqref="J3"/>
      <selection pane="bottomRight" activeCell="G13" sqref="G13"/>
    </sheetView>
  </sheetViews>
  <sheetFormatPr defaultRowHeight="16.5" x14ac:dyDescent="0.3"/>
  <cols>
    <col min="2" max="2" width="14.375" bestFit="1" customWidth="1"/>
    <col min="6" max="6" width="10.875" customWidth="1"/>
    <col min="7" max="7" width="12.875" customWidth="1"/>
    <col min="8" max="8" width="12.125" customWidth="1"/>
    <col min="9" max="9" width="17.25" customWidth="1"/>
    <col min="10" max="10" width="15.75" bestFit="1" customWidth="1"/>
    <col min="11" max="11" width="21.375" customWidth="1"/>
  </cols>
  <sheetData>
    <row r="1" spans="1:25" ht="20.25" x14ac:dyDescent="0.3">
      <c r="A1" s="63" t="s">
        <v>25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12"/>
      <c r="Q1" s="12"/>
      <c r="X1" s="13"/>
      <c r="Y1" s="13"/>
    </row>
    <row r="2" spans="1:25" x14ac:dyDescent="0.3">
      <c r="B2" s="64"/>
      <c r="C2" s="64"/>
      <c r="D2" s="64"/>
      <c r="E2" s="65"/>
      <c r="F2" s="65"/>
      <c r="L2" s="12"/>
      <c r="Q2" s="12"/>
      <c r="X2" s="13"/>
      <c r="Y2" s="13"/>
    </row>
    <row r="3" spans="1:25" ht="17.25" x14ac:dyDescent="0.3">
      <c r="A3" s="14"/>
      <c r="B3" s="15" t="s">
        <v>26</v>
      </c>
      <c r="D3" s="14"/>
      <c r="Q3" s="12"/>
      <c r="X3" s="13"/>
      <c r="Y3" s="13"/>
    </row>
    <row r="4" spans="1:25" ht="17.25" x14ac:dyDescent="0.3">
      <c r="A4" s="14"/>
      <c r="B4" s="16" t="s">
        <v>27</v>
      </c>
      <c r="C4" s="17" t="s">
        <v>28</v>
      </c>
      <c r="D4" s="14"/>
      <c r="G4" s="18"/>
      <c r="Q4" s="12"/>
      <c r="X4" s="13"/>
      <c r="Y4" s="13"/>
    </row>
    <row r="5" spans="1:25" ht="17.25" x14ac:dyDescent="0.3">
      <c r="A5" s="14"/>
      <c r="B5" s="19" t="s">
        <v>29</v>
      </c>
      <c r="C5" s="17" t="s">
        <v>30</v>
      </c>
      <c r="D5" s="14"/>
      <c r="K5" s="12"/>
      <c r="Q5" s="12"/>
      <c r="X5" s="13"/>
      <c r="Y5" s="13"/>
    </row>
    <row r="6" spans="1:25" x14ac:dyDescent="0.3">
      <c r="B6" s="20" t="s">
        <v>31</v>
      </c>
      <c r="C6" t="s">
        <v>32</v>
      </c>
    </row>
    <row r="8" spans="1:25" ht="17.25" x14ac:dyDescent="0.3">
      <c r="A8" s="14" t="s">
        <v>33</v>
      </c>
      <c r="C8" s="12"/>
      <c r="H8" s="12"/>
    </row>
    <row r="9" spans="1:25" x14ac:dyDescent="0.3">
      <c r="C9" s="12"/>
      <c r="H9" s="12"/>
    </row>
    <row r="10" spans="1:25" x14ac:dyDescent="0.3">
      <c r="C10" s="66" t="s">
        <v>34</v>
      </c>
      <c r="D10" s="66"/>
      <c r="E10" s="66"/>
      <c r="F10" s="66" t="s">
        <v>35</v>
      </c>
      <c r="G10" s="67"/>
      <c r="H10" s="12"/>
      <c r="J10" s="68" t="s">
        <v>36</v>
      </c>
      <c r="K10" s="68"/>
    </row>
    <row r="11" spans="1:25" ht="18" x14ac:dyDescent="0.3">
      <c r="B11" s="21" t="s">
        <v>27</v>
      </c>
      <c r="C11" s="22" t="s">
        <v>29</v>
      </c>
      <c r="D11" s="23" t="s">
        <v>37</v>
      </c>
      <c r="E11" s="24" t="s">
        <v>38</v>
      </c>
      <c r="F11" s="25" t="s">
        <v>29</v>
      </c>
      <c r="G11" s="19" t="s">
        <v>39</v>
      </c>
      <c r="H11" s="26" t="s">
        <v>29</v>
      </c>
      <c r="I11" s="27" t="s">
        <v>40</v>
      </c>
      <c r="J11" s="28" t="s">
        <v>41</v>
      </c>
      <c r="K11" s="29" t="s">
        <v>42</v>
      </c>
    </row>
    <row r="12" spans="1:25" ht="18" x14ac:dyDescent="0.3">
      <c r="B12" s="21" t="s">
        <v>43</v>
      </c>
      <c r="C12" s="22" t="s">
        <v>44</v>
      </c>
      <c r="D12" s="23">
        <v>45</v>
      </c>
      <c r="E12" s="24">
        <v>42.3</v>
      </c>
      <c r="F12" s="30" t="s">
        <v>45</v>
      </c>
      <c r="G12" s="31">
        <v>7.3300000000000004E-2</v>
      </c>
      <c r="H12" s="26" t="s">
        <v>46</v>
      </c>
      <c r="I12" s="32">
        <v>0</v>
      </c>
      <c r="J12" s="33">
        <f>I12*D12</f>
        <v>0</v>
      </c>
      <c r="K12" s="34">
        <f>I12*E12*G12</f>
        <v>0</v>
      </c>
    </row>
    <row r="13" spans="1:25" x14ac:dyDescent="0.3">
      <c r="B13" s="35" t="s">
        <v>47</v>
      </c>
      <c r="C13" s="22" t="s">
        <v>48</v>
      </c>
      <c r="D13" s="23">
        <v>33.5</v>
      </c>
      <c r="E13" s="24">
        <v>31</v>
      </c>
      <c r="F13" s="36"/>
      <c r="G13" s="31">
        <v>6.93E-2</v>
      </c>
      <c r="H13" s="26" t="s">
        <v>49</v>
      </c>
      <c r="I13" s="32">
        <f>'2023년에너지사용량(공장)'!F16</f>
        <v>19321</v>
      </c>
      <c r="J13" s="33">
        <f t="shared" ref="J13:J37" si="0">I13*D13</f>
        <v>647253.5</v>
      </c>
      <c r="K13" s="34">
        <f>I13*E13*G13</f>
        <v>41507.304300000003</v>
      </c>
    </row>
    <row r="14" spans="1:25" x14ac:dyDescent="0.3">
      <c r="B14" s="21" t="s">
        <v>50</v>
      </c>
      <c r="C14" s="22" t="s">
        <v>48</v>
      </c>
      <c r="D14" s="23">
        <v>36.799999999999997</v>
      </c>
      <c r="E14" s="24">
        <v>34.299999999999997</v>
      </c>
      <c r="F14" s="36"/>
      <c r="G14" s="31">
        <v>7.1900000000000006E-2</v>
      </c>
      <c r="H14" s="26" t="s">
        <v>49</v>
      </c>
      <c r="I14" s="32">
        <v>0</v>
      </c>
      <c r="J14" s="33">
        <f t="shared" si="0"/>
        <v>0</v>
      </c>
      <c r="K14" s="34">
        <f t="shared" ref="K14:K36" si="1">I14*E14*G14</f>
        <v>0</v>
      </c>
    </row>
    <row r="15" spans="1:25" x14ac:dyDescent="0.3">
      <c r="B15" s="21" t="s">
        <v>51</v>
      </c>
      <c r="C15" s="22" t="s">
        <v>48</v>
      </c>
      <c r="D15" s="23">
        <v>37.5</v>
      </c>
      <c r="E15" s="24">
        <v>35</v>
      </c>
      <c r="F15" s="36"/>
      <c r="G15" s="31">
        <v>7.1900000000000006E-2</v>
      </c>
      <c r="H15" s="26" t="s">
        <v>49</v>
      </c>
      <c r="I15" s="32">
        <v>0</v>
      </c>
      <c r="J15" s="33">
        <f t="shared" si="0"/>
        <v>0</v>
      </c>
      <c r="K15" s="34">
        <f t="shared" si="1"/>
        <v>0</v>
      </c>
    </row>
    <row r="16" spans="1:25" x14ac:dyDescent="0.3">
      <c r="B16" s="35" t="s">
        <v>52</v>
      </c>
      <c r="C16" s="22" t="s">
        <v>48</v>
      </c>
      <c r="D16" s="23">
        <v>37.9</v>
      </c>
      <c r="E16" s="24">
        <v>35.4</v>
      </c>
      <c r="F16" s="36"/>
      <c r="G16" s="31">
        <v>7.4099999999999999E-2</v>
      </c>
      <c r="H16" s="26" t="s">
        <v>49</v>
      </c>
      <c r="I16" s="32">
        <f>'2023년에너지사용량(공장)'!E16</f>
        <v>18431</v>
      </c>
      <c r="J16" s="33">
        <f t="shared" si="0"/>
        <v>698534.9</v>
      </c>
      <c r="K16" s="34">
        <f t="shared" si="1"/>
        <v>48347.093339999999</v>
      </c>
    </row>
    <row r="17" spans="2:11" x14ac:dyDescent="0.3">
      <c r="B17" s="21" t="s">
        <v>53</v>
      </c>
      <c r="C17" s="22" t="s">
        <v>48</v>
      </c>
      <c r="D17" s="23">
        <v>38.9</v>
      </c>
      <c r="E17" s="24">
        <v>36.6</v>
      </c>
      <c r="F17" s="36"/>
      <c r="G17" s="31">
        <v>7.4099999999999999E-2</v>
      </c>
      <c r="H17" s="26" t="s">
        <v>49</v>
      </c>
      <c r="I17" s="32">
        <v>0</v>
      </c>
      <c r="J17" s="33">
        <f t="shared" si="0"/>
        <v>0</v>
      </c>
      <c r="K17" s="34">
        <f t="shared" si="1"/>
        <v>0</v>
      </c>
    </row>
    <row r="18" spans="2:11" x14ac:dyDescent="0.3">
      <c r="B18" s="21" t="s">
        <v>54</v>
      </c>
      <c r="C18" s="22" t="s">
        <v>48</v>
      </c>
      <c r="D18" s="23">
        <v>40.4</v>
      </c>
      <c r="E18" s="24">
        <v>38.1</v>
      </c>
      <c r="F18" s="36"/>
      <c r="G18" s="31">
        <v>7.7399999999999997E-2</v>
      </c>
      <c r="H18" s="26" t="s">
        <v>49</v>
      </c>
      <c r="I18" s="32">
        <v>0</v>
      </c>
      <c r="J18" s="33">
        <f t="shared" si="0"/>
        <v>0</v>
      </c>
      <c r="K18" s="34">
        <f t="shared" si="1"/>
        <v>0</v>
      </c>
    </row>
    <row r="19" spans="2:11" x14ac:dyDescent="0.3">
      <c r="B19" s="21" t="s">
        <v>55</v>
      </c>
      <c r="C19" s="22" t="s">
        <v>48</v>
      </c>
      <c r="D19" s="23">
        <v>41.4</v>
      </c>
      <c r="E19" s="24">
        <v>39.1</v>
      </c>
      <c r="F19" s="36"/>
      <c r="G19" s="31">
        <v>7.7399999999999997E-2</v>
      </c>
      <c r="H19" s="26" t="s">
        <v>49</v>
      </c>
      <c r="I19" s="32">
        <v>0</v>
      </c>
      <c r="J19" s="33">
        <f t="shared" si="0"/>
        <v>0</v>
      </c>
      <c r="K19" s="34">
        <f t="shared" si="1"/>
        <v>0</v>
      </c>
    </row>
    <row r="20" spans="2:11" x14ac:dyDescent="0.3">
      <c r="B20" s="35" t="s">
        <v>56</v>
      </c>
      <c r="C20" s="22" t="s">
        <v>44</v>
      </c>
      <c r="D20" s="23">
        <v>50.4</v>
      </c>
      <c r="E20" s="24">
        <v>46.3</v>
      </c>
      <c r="F20" s="36"/>
      <c r="G20" s="37">
        <v>6.3100000000000003E-2</v>
      </c>
      <c r="H20" s="26" t="s">
        <v>46</v>
      </c>
      <c r="I20" s="32">
        <f>'2023년에너지사용량(공장)'!G16</f>
        <v>1775</v>
      </c>
      <c r="J20" s="33">
        <f t="shared" si="0"/>
        <v>89460</v>
      </c>
      <c r="K20" s="34">
        <f t="shared" si="1"/>
        <v>5185.7157500000003</v>
      </c>
    </row>
    <row r="21" spans="2:11" x14ac:dyDescent="0.3">
      <c r="B21" s="21" t="s">
        <v>57</v>
      </c>
      <c r="C21" s="22" t="s">
        <v>44</v>
      </c>
      <c r="D21" s="23">
        <v>49.6</v>
      </c>
      <c r="E21" s="24">
        <v>45.7</v>
      </c>
      <c r="F21" s="36"/>
      <c r="G21" s="37">
        <v>6.3100000000000003E-2</v>
      </c>
      <c r="H21" s="26" t="s">
        <v>46</v>
      </c>
      <c r="I21" s="32">
        <v>0</v>
      </c>
      <c r="J21" s="33">
        <f t="shared" si="0"/>
        <v>0</v>
      </c>
      <c r="K21" s="34">
        <f t="shared" si="1"/>
        <v>0</v>
      </c>
    </row>
    <row r="22" spans="2:11" x14ac:dyDescent="0.3">
      <c r="B22" s="21" t="s">
        <v>58</v>
      </c>
      <c r="C22" s="22" t="s">
        <v>48</v>
      </c>
      <c r="D22" s="23">
        <v>33.700000000000003</v>
      </c>
      <c r="E22" s="24">
        <v>31.2</v>
      </c>
      <c r="F22" s="36"/>
      <c r="G22" s="31">
        <v>7.3300000000000004E-2</v>
      </c>
      <c r="H22" s="26" t="s">
        <v>49</v>
      </c>
      <c r="I22" s="32">
        <v>0</v>
      </c>
      <c r="J22" s="33">
        <f t="shared" si="0"/>
        <v>0</v>
      </c>
      <c r="K22" s="34">
        <f t="shared" si="1"/>
        <v>0</v>
      </c>
    </row>
    <row r="23" spans="2:11" x14ac:dyDescent="0.3">
      <c r="B23" s="21" t="s">
        <v>59</v>
      </c>
      <c r="C23" s="22" t="s">
        <v>48</v>
      </c>
      <c r="D23" s="23">
        <v>33.299999999999997</v>
      </c>
      <c r="E23" s="24">
        <v>30.8</v>
      </c>
      <c r="F23" s="36"/>
      <c r="G23" s="31">
        <v>7.3300000000000004E-2</v>
      </c>
      <c r="H23" s="26" t="s">
        <v>49</v>
      </c>
      <c r="I23" s="32">
        <v>0</v>
      </c>
      <c r="J23" s="33">
        <f t="shared" si="0"/>
        <v>0</v>
      </c>
      <c r="K23" s="34">
        <f t="shared" si="1"/>
        <v>0</v>
      </c>
    </row>
    <row r="24" spans="2:11" x14ac:dyDescent="0.3">
      <c r="B24" s="21" t="s">
        <v>60</v>
      </c>
      <c r="C24" s="22" t="s">
        <v>48</v>
      </c>
      <c r="D24" s="23">
        <v>36.6</v>
      </c>
      <c r="E24" s="24">
        <v>34.299999999999997</v>
      </c>
      <c r="F24" s="36"/>
      <c r="G24" s="31">
        <v>7.0000000000000007E-2</v>
      </c>
      <c r="H24" s="26" t="s">
        <v>49</v>
      </c>
      <c r="I24" s="32">
        <v>0</v>
      </c>
      <c r="J24" s="33">
        <f t="shared" si="0"/>
        <v>0</v>
      </c>
      <c r="K24" s="34">
        <f t="shared" si="1"/>
        <v>0</v>
      </c>
    </row>
    <row r="25" spans="2:11" x14ac:dyDescent="0.3">
      <c r="B25" s="21" t="s">
        <v>61</v>
      </c>
      <c r="C25" s="22" t="s">
        <v>44</v>
      </c>
      <c r="D25" s="23">
        <v>41.4</v>
      </c>
      <c r="E25" s="24">
        <v>39.1</v>
      </c>
      <c r="F25" s="36"/>
      <c r="G25" s="31">
        <v>8.0699999999999994E-2</v>
      </c>
      <c r="H25" s="26" t="s">
        <v>46</v>
      </c>
      <c r="I25" s="32">
        <v>0</v>
      </c>
      <c r="J25" s="33">
        <f t="shared" si="0"/>
        <v>0</v>
      </c>
      <c r="K25" s="34">
        <f t="shared" si="1"/>
        <v>0</v>
      </c>
    </row>
    <row r="26" spans="2:11" x14ac:dyDescent="0.3">
      <c r="B26" s="21" t="s">
        <v>62</v>
      </c>
      <c r="C26" s="22" t="s">
        <v>48</v>
      </c>
      <c r="D26" s="23">
        <v>38.700000000000003</v>
      </c>
      <c r="E26" s="24">
        <v>36.200000000000003</v>
      </c>
      <c r="F26" s="36"/>
      <c r="G26" s="31">
        <v>7.3300000000000004E-2</v>
      </c>
      <c r="H26" s="26" t="s">
        <v>49</v>
      </c>
      <c r="I26" s="32">
        <v>0</v>
      </c>
      <c r="J26" s="33">
        <f t="shared" si="0"/>
        <v>0</v>
      </c>
      <c r="K26" s="34">
        <f t="shared" si="1"/>
        <v>0</v>
      </c>
    </row>
    <row r="27" spans="2:11" x14ac:dyDescent="0.3">
      <c r="B27" s="21" t="s">
        <v>63</v>
      </c>
      <c r="C27" s="22" t="s">
        <v>44</v>
      </c>
      <c r="D27" s="23">
        <v>33.9</v>
      </c>
      <c r="E27" s="24">
        <v>32.9</v>
      </c>
      <c r="F27" s="36"/>
      <c r="G27" s="31">
        <v>9.7500000000000003E-2</v>
      </c>
      <c r="H27" s="26" t="s">
        <v>46</v>
      </c>
      <c r="I27" s="32">
        <v>0</v>
      </c>
      <c r="J27" s="33">
        <f t="shared" si="0"/>
        <v>0</v>
      </c>
      <c r="K27" s="34">
        <f t="shared" si="1"/>
        <v>0</v>
      </c>
    </row>
    <row r="28" spans="2:11" x14ac:dyDescent="0.3">
      <c r="B28" s="21" t="s">
        <v>64</v>
      </c>
      <c r="C28" s="22" t="s">
        <v>44</v>
      </c>
      <c r="D28" s="23">
        <v>54.5</v>
      </c>
      <c r="E28" s="24">
        <v>49.2</v>
      </c>
      <c r="F28" s="36"/>
      <c r="G28" s="31">
        <v>5.6099999999999997E-2</v>
      </c>
      <c r="H28" s="26" t="s">
        <v>46</v>
      </c>
      <c r="I28" s="32">
        <v>0</v>
      </c>
      <c r="J28" s="33">
        <f t="shared" si="0"/>
        <v>0</v>
      </c>
      <c r="K28" s="34">
        <f t="shared" si="1"/>
        <v>0</v>
      </c>
    </row>
    <row r="29" spans="2:11" x14ac:dyDescent="0.3">
      <c r="B29" s="21" t="s">
        <v>65</v>
      </c>
      <c r="C29" s="22" t="s">
        <v>66</v>
      </c>
      <c r="D29" s="23">
        <v>44.2</v>
      </c>
      <c r="E29" s="24">
        <v>40</v>
      </c>
      <c r="F29" s="36"/>
      <c r="G29" s="31">
        <v>5.6099999999999997E-2</v>
      </c>
      <c r="H29" s="26" t="s">
        <v>67</v>
      </c>
      <c r="I29" s="32">
        <v>0</v>
      </c>
      <c r="J29" s="33">
        <f t="shared" si="0"/>
        <v>0</v>
      </c>
      <c r="K29" s="34">
        <f t="shared" si="1"/>
        <v>0</v>
      </c>
    </row>
    <row r="30" spans="2:11" x14ac:dyDescent="0.3">
      <c r="B30" s="21" t="s">
        <v>68</v>
      </c>
      <c r="C30" s="22" t="s">
        <v>66</v>
      </c>
      <c r="D30" s="23">
        <v>62.8</v>
      </c>
      <c r="E30" s="24">
        <v>57.8</v>
      </c>
      <c r="F30" s="36"/>
      <c r="G30" s="37">
        <v>6.3100000000000003E-2</v>
      </c>
      <c r="H30" s="26" t="s">
        <v>67</v>
      </c>
      <c r="I30" s="32">
        <v>0</v>
      </c>
      <c r="J30" s="33">
        <f t="shared" si="0"/>
        <v>0</v>
      </c>
      <c r="K30" s="34">
        <f t="shared" si="1"/>
        <v>0</v>
      </c>
    </row>
    <row r="31" spans="2:11" x14ac:dyDescent="0.3">
      <c r="B31" s="21" t="s">
        <v>69</v>
      </c>
      <c r="C31" s="22" t="s">
        <v>44</v>
      </c>
      <c r="D31" s="23">
        <v>19.5</v>
      </c>
      <c r="E31" s="24">
        <v>19.3</v>
      </c>
      <c r="F31" s="36"/>
      <c r="G31" s="31">
        <v>9.8299999999999998E-2</v>
      </c>
      <c r="H31" s="26" t="s">
        <v>46</v>
      </c>
      <c r="I31" s="32">
        <v>0</v>
      </c>
      <c r="J31" s="33">
        <f t="shared" si="0"/>
        <v>0</v>
      </c>
      <c r="K31" s="34">
        <f t="shared" si="1"/>
        <v>0</v>
      </c>
    </row>
    <row r="32" spans="2:11" x14ac:dyDescent="0.3">
      <c r="B32" s="21" t="s">
        <v>70</v>
      </c>
      <c r="C32" s="22" t="s">
        <v>44</v>
      </c>
      <c r="D32" s="23">
        <v>27.4</v>
      </c>
      <c r="E32" s="24">
        <v>26.8</v>
      </c>
      <c r="F32" s="36"/>
      <c r="G32" s="31">
        <v>0</v>
      </c>
      <c r="H32" s="26" t="s">
        <v>46</v>
      </c>
      <c r="I32" s="32">
        <v>0</v>
      </c>
      <c r="J32" s="33">
        <f t="shared" si="0"/>
        <v>0</v>
      </c>
      <c r="K32" s="34">
        <f t="shared" si="1"/>
        <v>0</v>
      </c>
    </row>
    <row r="33" spans="2:11" x14ac:dyDescent="0.3">
      <c r="B33" s="21" t="s">
        <v>71</v>
      </c>
      <c r="C33" s="22" t="s">
        <v>44</v>
      </c>
      <c r="D33" s="23">
        <v>26</v>
      </c>
      <c r="E33" s="24">
        <v>24.9</v>
      </c>
      <c r="F33" s="36"/>
      <c r="G33" s="31">
        <v>9.4600000000000004E-2</v>
      </c>
      <c r="H33" s="26" t="s">
        <v>46</v>
      </c>
      <c r="I33" s="32">
        <v>0</v>
      </c>
      <c r="J33" s="33">
        <f t="shared" si="0"/>
        <v>0</v>
      </c>
      <c r="K33" s="34">
        <f t="shared" si="1"/>
        <v>0</v>
      </c>
    </row>
    <row r="34" spans="2:11" x14ac:dyDescent="0.3">
      <c r="B34" s="21" t="s">
        <v>72</v>
      </c>
      <c r="C34" s="22" t="s">
        <v>44</v>
      </c>
      <c r="D34" s="23">
        <v>29.3</v>
      </c>
      <c r="E34" s="24">
        <v>28.3</v>
      </c>
      <c r="F34" s="36"/>
      <c r="G34" s="31">
        <v>9.4600000000000004E-2</v>
      </c>
      <c r="H34" s="26" t="s">
        <v>46</v>
      </c>
      <c r="I34" s="32">
        <v>0</v>
      </c>
      <c r="J34" s="33">
        <f t="shared" si="0"/>
        <v>0</v>
      </c>
      <c r="K34" s="34">
        <f t="shared" si="1"/>
        <v>0</v>
      </c>
    </row>
    <row r="35" spans="2:11" x14ac:dyDescent="0.3">
      <c r="B35" s="21" t="s">
        <v>73</v>
      </c>
      <c r="C35" s="22" t="s">
        <v>44</v>
      </c>
      <c r="D35" s="23">
        <v>22.4</v>
      </c>
      <c r="E35" s="24">
        <v>20.9</v>
      </c>
      <c r="F35" s="36"/>
      <c r="G35" s="31">
        <v>9.6100000000000005E-2</v>
      </c>
      <c r="H35" s="26" t="s">
        <v>46</v>
      </c>
      <c r="I35" s="32">
        <v>0</v>
      </c>
      <c r="J35" s="33">
        <f t="shared" si="0"/>
        <v>0</v>
      </c>
      <c r="K35" s="34">
        <f t="shared" si="1"/>
        <v>0</v>
      </c>
    </row>
    <row r="36" spans="2:11" x14ac:dyDescent="0.3">
      <c r="B36" s="21" t="s">
        <v>74</v>
      </c>
      <c r="C36" s="22" t="s">
        <v>44</v>
      </c>
      <c r="D36" s="23">
        <v>29.5</v>
      </c>
      <c r="E36" s="24">
        <v>29.3</v>
      </c>
      <c r="F36" s="38"/>
      <c r="G36" s="31">
        <v>0.107</v>
      </c>
      <c r="H36" s="26" t="s">
        <v>46</v>
      </c>
      <c r="I36" s="32">
        <v>0</v>
      </c>
      <c r="J36" s="33">
        <f t="shared" si="0"/>
        <v>0</v>
      </c>
      <c r="K36" s="34">
        <f t="shared" si="1"/>
        <v>0</v>
      </c>
    </row>
    <row r="37" spans="2:11" ht="18" x14ac:dyDescent="0.3">
      <c r="B37" s="35" t="s">
        <v>75</v>
      </c>
      <c r="C37" s="22" t="s">
        <v>76</v>
      </c>
      <c r="D37" s="23">
        <v>9</v>
      </c>
      <c r="E37" s="24">
        <v>9</v>
      </c>
      <c r="F37" s="39" t="s">
        <v>77</v>
      </c>
      <c r="G37" s="40">
        <f>G38+G39+G40</f>
        <v>0.4780625</v>
      </c>
      <c r="H37" s="26" t="s">
        <v>78</v>
      </c>
      <c r="I37" s="32">
        <f>'2023년에너지사용량(공장)'!B16</f>
        <v>875217</v>
      </c>
      <c r="J37" s="33">
        <f t="shared" si="0"/>
        <v>7876953</v>
      </c>
      <c r="K37" s="41">
        <f>I37*G37</f>
        <v>418408.42706249998</v>
      </c>
    </row>
    <row r="38" spans="2:11" x14ac:dyDescent="0.3">
      <c r="C38" s="12"/>
      <c r="F38" s="42" t="s">
        <v>79</v>
      </c>
      <c r="G38" s="43">
        <f>F45</f>
        <v>0.47470000000000001</v>
      </c>
      <c r="H38" s="17"/>
      <c r="I38" s="44"/>
      <c r="J38" s="45">
        <f>SUM(J12:J37)</f>
        <v>9312201.4000000004</v>
      </c>
      <c r="K38" s="45">
        <f>SUM(K12:K37)</f>
        <v>513448.54045249999</v>
      </c>
    </row>
    <row r="39" spans="2:11" x14ac:dyDescent="0.3">
      <c r="C39" s="12"/>
      <c r="F39" s="42" t="s">
        <v>80</v>
      </c>
      <c r="G39" s="46">
        <f>G45*0.001*21</f>
        <v>2.6250000000000004E-4</v>
      </c>
      <c r="H39" s="12"/>
    </row>
    <row r="40" spans="2:11" x14ac:dyDescent="0.3">
      <c r="C40" s="12"/>
      <c r="F40" s="42" t="s">
        <v>81</v>
      </c>
      <c r="G40" s="46">
        <f>H45*0.001*310</f>
        <v>3.1000000000000003E-3</v>
      </c>
      <c r="H40" s="12"/>
    </row>
    <row r="41" spans="2:11" x14ac:dyDescent="0.3">
      <c r="C41" s="12"/>
      <c r="H41" s="12"/>
    </row>
    <row r="42" spans="2:11" x14ac:dyDescent="0.3">
      <c r="C42" s="12"/>
      <c r="D42" s="15"/>
      <c r="F42" s="47" t="s">
        <v>93</v>
      </c>
      <c r="H42" s="12"/>
      <c r="I42" t="s">
        <v>94</v>
      </c>
    </row>
    <row r="43" spans="2:11" x14ac:dyDescent="0.3">
      <c r="C43" s="12"/>
      <c r="F43" s="48" t="s">
        <v>83</v>
      </c>
      <c r="G43" s="48" t="s">
        <v>84</v>
      </c>
      <c r="H43" s="48" t="s">
        <v>85</v>
      </c>
    </row>
    <row r="44" spans="2:11" ht="18.75" thickBot="1" x14ac:dyDescent="0.35">
      <c r="C44" s="12"/>
      <c r="F44" s="49" t="s">
        <v>86</v>
      </c>
      <c r="G44" s="49" t="s">
        <v>87</v>
      </c>
      <c r="H44" s="49" t="s">
        <v>88</v>
      </c>
      <c r="K44" s="55" t="s">
        <v>42</v>
      </c>
    </row>
    <row r="45" spans="2:11" x14ac:dyDescent="0.3">
      <c r="C45" s="12"/>
      <c r="F45" s="49">
        <v>0.47470000000000001</v>
      </c>
      <c r="G45" s="49">
        <v>1.2500000000000001E-2</v>
      </c>
      <c r="H45" s="49">
        <v>0.01</v>
      </c>
      <c r="J45" s="56" t="s">
        <v>97</v>
      </c>
      <c r="K45" s="59">
        <f>SUM(K13,K16,K20)</f>
        <v>95040.113390000013</v>
      </c>
    </row>
    <row r="46" spans="2:11" x14ac:dyDescent="0.3">
      <c r="C46" s="12"/>
      <c r="H46" s="12"/>
      <c r="J46" s="57" t="s">
        <v>98</v>
      </c>
      <c r="K46" s="60"/>
    </row>
    <row r="47" spans="2:11" x14ac:dyDescent="0.3">
      <c r="J47" s="57" t="s">
        <v>99</v>
      </c>
      <c r="K47" s="61">
        <f>K37</f>
        <v>418408.42706249998</v>
      </c>
    </row>
    <row r="48" spans="2:11" ht="17.25" thickBot="1" x14ac:dyDescent="0.35">
      <c r="J48" s="58" t="s">
        <v>100</v>
      </c>
      <c r="K48" s="62"/>
    </row>
  </sheetData>
  <mergeCells count="8">
    <mergeCell ref="K45:K46"/>
    <mergeCell ref="K47:K48"/>
    <mergeCell ref="A1:K1"/>
    <mergeCell ref="B2:D2"/>
    <mergeCell ref="E2:F2"/>
    <mergeCell ref="C10:E10"/>
    <mergeCell ref="F10:G10"/>
    <mergeCell ref="J10:K10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3</vt:i4>
      </vt:variant>
    </vt:vector>
  </HeadingPairs>
  <TitlesOfParts>
    <vt:vector size="9" baseType="lpstr">
      <vt:lpstr>2025년에너지사용량(공장)</vt:lpstr>
      <vt:lpstr>25년 에너지_온실가스 실적(신) </vt:lpstr>
      <vt:lpstr>2024년에너지사용량(공장)</vt:lpstr>
      <vt:lpstr>24년 탄소배출량</vt:lpstr>
      <vt:lpstr>2023년에너지사용량(공장)</vt:lpstr>
      <vt:lpstr>23년 탄소배출량</vt:lpstr>
      <vt:lpstr>'2023년에너지사용량(공장)'!Print_Area</vt:lpstr>
      <vt:lpstr>'2024년에너지사용량(공장)'!Print_Area</vt:lpstr>
      <vt:lpstr>'2025년에너지사용량(공장)'!Print_Area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최성원</dc:creator>
  <cp:lastModifiedBy>모티브링크 경영지원팀</cp:lastModifiedBy>
  <dcterms:created xsi:type="dcterms:W3CDTF">2025-02-04T06:09:56Z</dcterms:created>
  <dcterms:modified xsi:type="dcterms:W3CDTF">2026-05-04T00:07:39Z</dcterms:modified>
</cp:coreProperties>
</file>